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https://vse-my.sharepoint.com/personal/endp00_vse_cz/Documents/Tajemnik/VZ/2025/ERDF - uprava mistnosti/_kontrola rozmeru 2025-08-11/"/>
    </mc:Choice>
  </mc:AlternateContent>
  <xr:revisionPtr revIDLastSave="1" documentId="11_9C486D712617D7800935C5A43C190045BD32D428" xr6:coauthVersionLast="47" xr6:coauthVersionMax="47" xr10:uidLastSave="{E06A3748-C267-412A-86D7-14143BC6BDB4}"/>
  <bookViews>
    <workbookView xWindow="-120" yWindow="-120" windowWidth="38640" windowHeight="20625" xr2:uid="{00000000-000D-0000-FFFF-FFFF00000000}"/>
  </bookViews>
  <sheets>
    <sheet name="Rekapitulace stavby" sheetId="1" r:id="rId1"/>
    <sheet name="01 - Místnost č. 320" sheetId="2" r:id="rId2"/>
    <sheet name="02 - Místnost č. 308" sheetId="3" r:id="rId3"/>
    <sheet name="03 - Místnost č. 408" sheetId="4" r:id="rId4"/>
    <sheet name="05 - Místnost č. 405" sheetId="5" r:id="rId5"/>
    <sheet name="06 - Místnost č. 407" sheetId="6" r:id="rId6"/>
    <sheet name="07 - Místnost č. 406" sheetId="7" r:id="rId7"/>
    <sheet name="08 - Místnost č. 307" sheetId="8" r:id="rId8"/>
    <sheet name="09 - Místnost č. 331" sheetId="9" r:id="rId9"/>
    <sheet name="10 - Místnost č. 425" sheetId="10" r:id="rId10"/>
    <sheet name="11 - Místnost č. 110" sheetId="11" r:id="rId11"/>
    <sheet name="12 - Místnost č. 211" sheetId="12" r:id="rId12"/>
    <sheet name="13 - Místnost č. 213" sheetId="13" r:id="rId13"/>
    <sheet name="14 - Místnost č. 411" sheetId="14" r:id="rId14"/>
    <sheet name="15 - Místnost č. 418" sheetId="15" r:id="rId15"/>
    <sheet name="16 - Místnost č. 565" sheetId="16" r:id="rId16"/>
    <sheet name="17 - Místnost č. 566" sheetId="17" r:id="rId17"/>
  </sheets>
  <definedNames>
    <definedName name="_xlnm._FilterDatabase" localSheetId="1" hidden="1">'01 - Místnost č. 320'!$C$123:$K$148</definedName>
    <definedName name="_xlnm._FilterDatabase" localSheetId="2" hidden="1">'02 - Místnost č. 308'!$C$123:$K$148</definedName>
    <definedName name="_xlnm._FilterDatabase" localSheetId="3" hidden="1">'03 - Místnost č. 408'!$C$123:$K$148</definedName>
    <definedName name="_xlnm._FilterDatabase" localSheetId="4" hidden="1">'05 - Místnost č. 405'!$C$123:$K$153</definedName>
    <definedName name="_xlnm._FilterDatabase" localSheetId="5" hidden="1">'06 - Místnost č. 407'!$C$123:$K$151</definedName>
    <definedName name="_xlnm._FilterDatabase" localSheetId="6" hidden="1">'07 - Místnost č. 406'!$C$120:$K$134</definedName>
    <definedName name="_xlnm._FilterDatabase" localSheetId="7" hidden="1">'08 - Místnost č. 307'!$C$123:$K$148</definedName>
    <definedName name="_xlnm._FilterDatabase" localSheetId="8" hidden="1">'09 - Místnost č. 331'!$C$123:$K$148</definedName>
    <definedName name="_xlnm._FilterDatabase" localSheetId="9" hidden="1">'10 - Místnost č. 425'!$C$123:$K$148</definedName>
    <definedName name="_xlnm._FilterDatabase" localSheetId="10" hidden="1">'11 - Místnost č. 110'!$C$120:$K$134</definedName>
    <definedName name="_xlnm._FilterDatabase" localSheetId="11" hidden="1">'12 - Místnost č. 211'!$C$120:$K$134</definedName>
    <definedName name="_xlnm._FilterDatabase" localSheetId="12" hidden="1">'13 - Místnost č. 213'!$C$120:$K$134</definedName>
    <definedName name="_xlnm._FilterDatabase" localSheetId="13" hidden="1">'14 - Místnost č. 411'!$C$120:$K$134</definedName>
    <definedName name="_xlnm._FilterDatabase" localSheetId="14" hidden="1">'15 - Místnost č. 418'!$C$120:$K$134</definedName>
    <definedName name="_xlnm._FilterDatabase" localSheetId="15" hidden="1">'16 - Místnost č. 565'!$C$120:$K$134</definedName>
    <definedName name="_xlnm._FilterDatabase" localSheetId="16" hidden="1">'17 - Místnost č. 566'!$C$120:$K$134</definedName>
    <definedName name="_xlnm.Print_Titles" localSheetId="1">'01 - Místnost č. 320'!$123:$123</definedName>
    <definedName name="_xlnm.Print_Titles" localSheetId="2">'02 - Místnost č. 308'!$123:$123</definedName>
    <definedName name="_xlnm.Print_Titles" localSheetId="3">'03 - Místnost č. 408'!$123:$123</definedName>
    <definedName name="_xlnm.Print_Titles" localSheetId="4">'05 - Místnost č. 405'!$123:$123</definedName>
    <definedName name="_xlnm.Print_Titles" localSheetId="5">'06 - Místnost č. 407'!$123:$123</definedName>
    <definedName name="_xlnm.Print_Titles" localSheetId="6">'07 - Místnost č. 406'!$120:$120</definedName>
    <definedName name="_xlnm.Print_Titles" localSheetId="7">'08 - Místnost č. 307'!$123:$123</definedName>
    <definedName name="_xlnm.Print_Titles" localSheetId="8">'09 - Místnost č. 331'!$123:$123</definedName>
    <definedName name="_xlnm.Print_Titles" localSheetId="9">'10 - Místnost č. 425'!$123:$123</definedName>
    <definedName name="_xlnm.Print_Titles" localSheetId="10">'11 - Místnost č. 110'!$120:$120</definedName>
    <definedName name="_xlnm.Print_Titles" localSheetId="11">'12 - Místnost č. 211'!$120:$120</definedName>
    <definedName name="_xlnm.Print_Titles" localSheetId="12">'13 - Místnost č. 213'!$120:$120</definedName>
    <definedName name="_xlnm.Print_Titles" localSheetId="13">'14 - Místnost č. 411'!$120:$120</definedName>
    <definedName name="_xlnm.Print_Titles" localSheetId="14">'15 - Místnost č. 418'!$120:$120</definedName>
    <definedName name="_xlnm.Print_Titles" localSheetId="15">'16 - Místnost č. 565'!$120:$120</definedName>
    <definedName name="_xlnm.Print_Titles" localSheetId="16">'17 - Místnost č. 566'!$120:$120</definedName>
    <definedName name="_xlnm.Print_Titles" localSheetId="0">'Rekapitulace stavby'!$92:$92</definedName>
    <definedName name="_xlnm.Print_Area" localSheetId="1">'01 - Místnost č. 320'!$C$4:$J$76,'01 - Místnost č. 320'!$C$82:$J$105,'01 - Místnost č. 320'!$C$111:$K$148</definedName>
    <definedName name="_xlnm.Print_Area" localSheetId="2">'02 - Místnost č. 308'!$C$4:$J$76,'02 - Místnost č. 308'!$C$82:$J$105,'02 - Místnost č. 308'!$C$111:$K$148</definedName>
    <definedName name="_xlnm.Print_Area" localSheetId="3">'03 - Místnost č. 408'!$C$4:$J$76,'03 - Místnost č. 408'!$C$82:$J$105,'03 - Místnost č. 408'!$C$111:$K$148</definedName>
    <definedName name="_xlnm.Print_Area" localSheetId="4">'05 - Místnost č. 405'!$C$4:$J$76,'05 - Místnost č. 405'!$C$82:$J$105,'05 - Místnost č. 405'!$C$111:$K$153</definedName>
    <definedName name="_xlnm.Print_Area" localSheetId="5">'06 - Místnost č. 407'!$C$4:$J$76,'06 - Místnost č. 407'!$C$82:$J$105,'06 - Místnost č. 407'!$C$111:$K$151</definedName>
    <definedName name="_xlnm.Print_Area" localSheetId="6">'07 - Místnost č. 406'!$C$4:$J$76,'07 - Místnost č. 406'!$C$82:$J$102,'07 - Místnost č. 406'!$C$108:$K$134</definedName>
    <definedName name="_xlnm.Print_Area" localSheetId="7">'08 - Místnost č. 307'!$C$4:$J$76,'08 - Místnost č. 307'!$C$82:$J$105,'08 - Místnost č. 307'!$C$111:$K$148</definedName>
    <definedName name="_xlnm.Print_Area" localSheetId="8">'09 - Místnost č. 331'!$C$4:$J$76,'09 - Místnost č. 331'!$C$82:$J$105,'09 - Místnost č. 331'!$C$111:$K$148</definedName>
    <definedName name="_xlnm.Print_Area" localSheetId="9">'10 - Místnost č. 425'!$C$4:$J$76,'10 - Místnost č. 425'!$C$82:$J$105,'10 - Místnost č. 425'!$C$111:$K$148</definedName>
    <definedName name="_xlnm.Print_Area" localSheetId="10">'11 - Místnost č. 110'!$C$4:$J$76,'11 - Místnost č. 110'!$C$82:$J$102,'11 - Místnost č. 110'!$C$108:$K$134</definedName>
    <definedName name="_xlnm.Print_Area" localSheetId="11">'12 - Místnost č. 211'!$C$4:$J$76,'12 - Místnost č. 211'!$C$82:$J$102,'12 - Místnost č. 211'!$C$108:$K$134</definedName>
    <definedName name="_xlnm.Print_Area" localSheetId="12">'13 - Místnost č. 213'!$C$4:$J$76,'13 - Místnost č. 213'!$C$82:$J$102,'13 - Místnost č. 213'!$C$108:$K$134</definedName>
    <definedName name="_xlnm.Print_Area" localSheetId="13">'14 - Místnost č. 411'!$C$4:$J$76,'14 - Místnost č. 411'!$C$82:$J$102,'14 - Místnost č. 411'!$C$108:$K$134</definedName>
    <definedName name="_xlnm.Print_Area" localSheetId="14">'15 - Místnost č. 418'!$C$4:$J$76,'15 - Místnost č. 418'!$C$82:$J$102,'15 - Místnost č. 418'!$C$108:$K$134</definedName>
    <definedName name="_xlnm.Print_Area" localSheetId="15">'16 - Místnost č. 565'!$C$4:$J$76,'16 - Místnost č. 565'!$C$82:$J$102,'16 - Místnost č. 565'!$C$108:$K$134</definedName>
    <definedName name="_xlnm.Print_Area" localSheetId="16">'17 - Místnost č. 566'!$C$4:$J$76,'17 - Místnost č. 566'!$C$82:$J$102,'17 - Místnost č. 566'!$C$108:$K$134</definedName>
    <definedName name="_xlnm.Print_Area" localSheetId="0">'Rekapitulace stavby'!$D$4:$AO$76,'Rekapitulace stavby'!$C$82:$AQ$111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7" l="1"/>
  <c r="J36" i="17"/>
  <c r="AY110" i="1"/>
  <c r="J35" i="17"/>
  <c r="AX110" i="1" s="1"/>
  <c r="BI134" i="17"/>
  <c r="BH134" i="17"/>
  <c r="BG134" i="17"/>
  <c r="BF134" i="17"/>
  <c r="T134" i="17"/>
  <c r="T133" i="17"/>
  <c r="R134" i="17"/>
  <c r="R133" i="17"/>
  <c r="P134" i="17"/>
  <c r="P133" i="17"/>
  <c r="BK134" i="17"/>
  <c r="BK133" i="17"/>
  <c r="J133" i="17" s="1"/>
  <c r="J101" i="17" s="1"/>
  <c r="J134" i="17"/>
  <c r="BE134" i="17"/>
  <c r="BI132" i="17"/>
  <c r="BH132" i="17"/>
  <c r="BG132" i="17"/>
  <c r="BF132" i="17"/>
  <c r="T132" i="17"/>
  <c r="T131" i="17"/>
  <c r="T130" i="17" s="1"/>
  <c r="R132" i="17"/>
  <c r="R131" i="17" s="1"/>
  <c r="P132" i="17"/>
  <c r="P131" i="17"/>
  <c r="P130" i="17" s="1"/>
  <c r="BK132" i="17"/>
  <c r="BK131" i="17" s="1"/>
  <c r="J132" i="17"/>
  <c r="BE132" i="17"/>
  <c r="BI129" i="17"/>
  <c r="BH129" i="17"/>
  <c r="BG129" i="17"/>
  <c r="BF129" i="17"/>
  <c r="T129" i="17"/>
  <c r="R129" i="17"/>
  <c r="P129" i="17"/>
  <c r="BK129" i="17"/>
  <c r="J129" i="17"/>
  <c r="BE129" i="17" s="1"/>
  <c r="BI128" i="17"/>
  <c r="BH128" i="17"/>
  <c r="BG128" i="17"/>
  <c r="BF128" i="17"/>
  <c r="T128" i="17"/>
  <c r="R128" i="17"/>
  <c r="P128" i="17"/>
  <c r="BK128" i="17"/>
  <c r="J128" i="17"/>
  <c r="BE128" i="17"/>
  <c r="BI127" i="17"/>
  <c r="BH127" i="17"/>
  <c r="BG127" i="17"/>
  <c r="BF127" i="17"/>
  <c r="T127" i="17"/>
  <c r="R127" i="17"/>
  <c r="P127" i="17"/>
  <c r="BK127" i="17"/>
  <c r="J127" i="17"/>
  <c r="BE127" i="17" s="1"/>
  <c r="BI126" i="17"/>
  <c r="BH126" i="17"/>
  <c r="BG126" i="17"/>
  <c r="BF126" i="17"/>
  <c r="T126" i="17"/>
  <c r="R126" i="17"/>
  <c r="R123" i="17" s="1"/>
  <c r="R122" i="17" s="1"/>
  <c r="P126" i="17"/>
  <c r="BK126" i="17"/>
  <c r="J126" i="17"/>
  <c r="BE126" i="17"/>
  <c r="BI125" i="17"/>
  <c r="BH125" i="17"/>
  <c r="BG125" i="17"/>
  <c r="BF125" i="17"/>
  <c r="T125" i="17"/>
  <c r="R125" i="17"/>
  <c r="P125" i="17"/>
  <c r="BK125" i="17"/>
  <c r="J125" i="17"/>
  <c r="BE125" i="17" s="1"/>
  <c r="BI124" i="17"/>
  <c r="F37" i="17"/>
  <c r="BD110" i="1" s="1"/>
  <c r="BH124" i="17"/>
  <c r="F36" i="17" s="1"/>
  <c r="BC110" i="1" s="1"/>
  <c r="BG124" i="17"/>
  <c r="BF124" i="17"/>
  <c r="T124" i="17"/>
  <c r="T123" i="17" s="1"/>
  <c r="T122" i="17" s="1"/>
  <c r="R124" i="17"/>
  <c r="P124" i="17"/>
  <c r="P123" i="17" s="1"/>
  <c r="P122" i="17" s="1"/>
  <c r="BK124" i="17"/>
  <c r="J124" i="17"/>
  <c r="BE124" i="17" s="1"/>
  <c r="J118" i="17"/>
  <c r="F115" i="17"/>
  <c r="E113" i="17"/>
  <c r="J92" i="17"/>
  <c r="F89" i="17"/>
  <c r="E87" i="17"/>
  <c r="J21" i="17"/>
  <c r="E21" i="17"/>
  <c r="J117" i="17" s="1"/>
  <c r="J20" i="17"/>
  <c r="J18" i="17"/>
  <c r="E18" i="17"/>
  <c r="F92" i="17" s="1"/>
  <c r="J17" i="17"/>
  <c r="J15" i="17"/>
  <c r="E15" i="17"/>
  <c r="F117" i="17" s="1"/>
  <c r="J14" i="17"/>
  <c r="J12" i="17"/>
  <c r="J115" i="17" s="1"/>
  <c r="E7" i="17"/>
  <c r="E85" i="17" s="1"/>
  <c r="E111" i="17"/>
  <c r="J37" i="16"/>
  <c r="J36" i="16"/>
  <c r="AY109" i="1"/>
  <c r="J35" i="16"/>
  <c r="AX109" i="1" s="1"/>
  <c r="BI134" i="16"/>
  <c r="BH134" i="16"/>
  <c r="BG134" i="16"/>
  <c r="BF134" i="16"/>
  <c r="T134" i="16"/>
  <c r="T133" i="16"/>
  <c r="R134" i="16"/>
  <c r="R133" i="16" s="1"/>
  <c r="P134" i="16"/>
  <c r="P133" i="16"/>
  <c r="BK134" i="16"/>
  <c r="BK133" i="16" s="1"/>
  <c r="J133" i="16" s="1"/>
  <c r="J101" i="16" s="1"/>
  <c r="J134" i="16"/>
  <c r="BE134" i="16" s="1"/>
  <c r="BI132" i="16"/>
  <c r="BH132" i="16"/>
  <c r="BG132" i="16"/>
  <c r="BF132" i="16"/>
  <c r="T132" i="16"/>
  <c r="T131" i="16"/>
  <c r="T130" i="16" s="1"/>
  <c r="R132" i="16"/>
  <c r="R131" i="16" s="1"/>
  <c r="P132" i="16"/>
  <c r="P131" i="16"/>
  <c r="P130" i="16" s="1"/>
  <c r="BK132" i="16"/>
  <c r="BK131" i="16" s="1"/>
  <c r="J132" i="16"/>
  <c r="BE132" i="16" s="1"/>
  <c r="BI129" i="16"/>
  <c r="BH129" i="16"/>
  <c r="BG129" i="16"/>
  <c r="BF129" i="16"/>
  <c r="T129" i="16"/>
  <c r="R129" i="16"/>
  <c r="P129" i="16"/>
  <c r="BK129" i="16"/>
  <c r="J129" i="16"/>
  <c r="BE129" i="16"/>
  <c r="BI128" i="16"/>
  <c r="BH128" i="16"/>
  <c r="BG128" i="16"/>
  <c r="BF128" i="16"/>
  <c r="T128" i="16"/>
  <c r="R128" i="16"/>
  <c r="P128" i="16"/>
  <c r="BK128" i="16"/>
  <c r="J128" i="16"/>
  <c r="BE128" i="16" s="1"/>
  <c r="BI127" i="16"/>
  <c r="BH127" i="16"/>
  <c r="BG127" i="16"/>
  <c r="BF127" i="16"/>
  <c r="T127" i="16"/>
  <c r="R127" i="16"/>
  <c r="P127" i="16"/>
  <c r="BK127" i="16"/>
  <c r="J127" i="16"/>
  <c r="BE127" i="16"/>
  <c r="BI126" i="16"/>
  <c r="BH126" i="16"/>
  <c r="BG126" i="16"/>
  <c r="BF126" i="16"/>
  <c r="T126" i="16"/>
  <c r="R126" i="16"/>
  <c r="P126" i="16"/>
  <c r="BK126" i="16"/>
  <c r="J126" i="16"/>
  <c r="BE126" i="16" s="1"/>
  <c r="BI125" i="16"/>
  <c r="BH125" i="16"/>
  <c r="BG125" i="16"/>
  <c r="BF125" i="16"/>
  <c r="T125" i="16"/>
  <c r="R125" i="16"/>
  <c r="P125" i="16"/>
  <c r="BK125" i="16"/>
  <c r="J125" i="16"/>
  <c r="BE125" i="16"/>
  <c r="BI124" i="16"/>
  <c r="BH124" i="16"/>
  <c r="BG124" i="16"/>
  <c r="F35" i="16" s="1"/>
  <c r="BB109" i="1" s="1"/>
  <c r="BF124" i="16"/>
  <c r="T124" i="16"/>
  <c r="T123" i="16"/>
  <c r="T122" i="16" s="1"/>
  <c r="T121" i="16" s="1"/>
  <c r="R124" i="16"/>
  <c r="P124" i="16"/>
  <c r="BK124" i="16"/>
  <c r="BK123" i="16" s="1"/>
  <c r="J124" i="16"/>
  <c r="BE124" i="16" s="1"/>
  <c r="J118" i="16"/>
  <c r="F115" i="16"/>
  <c r="E113" i="16"/>
  <c r="J92" i="16"/>
  <c r="F89" i="16"/>
  <c r="E87" i="16"/>
  <c r="J21" i="16"/>
  <c r="E21" i="16"/>
  <c r="J117" i="16" s="1"/>
  <c r="J20" i="16"/>
  <c r="J18" i="16"/>
  <c r="E18" i="16"/>
  <c r="F92" i="16" s="1"/>
  <c r="F118" i="16"/>
  <c r="J17" i="16"/>
  <c r="J15" i="16"/>
  <c r="E15" i="16"/>
  <c r="J14" i="16"/>
  <c r="J12" i="16"/>
  <c r="J115" i="16" s="1"/>
  <c r="J89" i="16"/>
  <c r="E7" i="16"/>
  <c r="E111" i="16"/>
  <c r="E85" i="16"/>
  <c r="J37" i="15"/>
  <c r="J36" i="15"/>
  <c r="AY108" i="1"/>
  <c r="J35" i="15"/>
  <c r="AX108" i="1"/>
  <c r="BI134" i="15"/>
  <c r="BH134" i="15"/>
  <c r="BG134" i="15"/>
  <c r="BF134" i="15"/>
  <c r="T134" i="15"/>
  <c r="T133" i="15"/>
  <c r="R134" i="15"/>
  <c r="R133" i="15"/>
  <c r="P134" i="15"/>
  <c r="P133" i="15"/>
  <c r="BK134" i="15"/>
  <c r="BK133" i="15"/>
  <c r="J133" i="15" s="1"/>
  <c r="J101" i="15" s="1"/>
  <c r="J134" i="15"/>
  <c r="BE134" i="15" s="1"/>
  <c r="BI132" i="15"/>
  <c r="BH132" i="15"/>
  <c r="BG132" i="15"/>
  <c r="BF132" i="15"/>
  <c r="T132" i="15"/>
  <c r="T131" i="15"/>
  <c r="T130" i="15" s="1"/>
  <c r="R132" i="15"/>
  <c r="R131" i="15" s="1"/>
  <c r="R130" i="15" s="1"/>
  <c r="P132" i="15"/>
  <c r="P131" i="15"/>
  <c r="P130" i="15" s="1"/>
  <c r="BK132" i="15"/>
  <c r="BK131" i="15" s="1"/>
  <c r="J132" i="15"/>
  <c r="BE132" i="15" s="1"/>
  <c r="BI129" i="15"/>
  <c r="BH129" i="15"/>
  <c r="BG129" i="15"/>
  <c r="BF129" i="15"/>
  <c r="T129" i="15"/>
  <c r="R129" i="15"/>
  <c r="P129" i="15"/>
  <c r="BK129" i="15"/>
  <c r="J129" i="15"/>
  <c r="BE129" i="15"/>
  <c r="BI128" i="15"/>
  <c r="BH128" i="15"/>
  <c r="BG128" i="15"/>
  <c r="BF128" i="15"/>
  <c r="T128" i="15"/>
  <c r="R128" i="15"/>
  <c r="P128" i="15"/>
  <c r="BK128" i="15"/>
  <c r="J128" i="15"/>
  <c r="BE128" i="15" s="1"/>
  <c r="BI127" i="15"/>
  <c r="BH127" i="15"/>
  <c r="BG127" i="15"/>
  <c r="BF127" i="15"/>
  <c r="T127" i="15"/>
  <c r="R127" i="15"/>
  <c r="P127" i="15"/>
  <c r="BK127" i="15"/>
  <c r="J127" i="15"/>
  <c r="BE127" i="15"/>
  <c r="BI126" i="15"/>
  <c r="BH126" i="15"/>
  <c r="BG126" i="15"/>
  <c r="BF126" i="15"/>
  <c r="T126" i="15"/>
  <c r="T123" i="15" s="1"/>
  <c r="T122" i="15" s="1"/>
  <c r="T121" i="15" s="1"/>
  <c r="R126" i="15"/>
  <c r="P126" i="15"/>
  <c r="BK126" i="15"/>
  <c r="J126" i="15"/>
  <c r="BE126" i="15" s="1"/>
  <c r="BI125" i="15"/>
  <c r="BH125" i="15"/>
  <c r="BG125" i="15"/>
  <c r="F35" i="15" s="1"/>
  <c r="BB108" i="1" s="1"/>
  <c r="BF125" i="15"/>
  <c r="T125" i="15"/>
  <c r="R125" i="15"/>
  <c r="P125" i="15"/>
  <c r="BK125" i="15"/>
  <c r="J125" i="15"/>
  <c r="BE125" i="15"/>
  <c r="BI124" i="15"/>
  <c r="BH124" i="15"/>
  <c r="BG124" i="15"/>
  <c r="BF124" i="15"/>
  <c r="T124" i="15"/>
  <c r="R124" i="15"/>
  <c r="P124" i="15"/>
  <c r="P123" i="15"/>
  <c r="P122" i="15" s="1"/>
  <c r="BK124" i="15"/>
  <c r="J124" i="15"/>
  <c r="BE124" i="15" s="1"/>
  <c r="J118" i="15"/>
  <c r="F115" i="15"/>
  <c r="E113" i="15"/>
  <c r="J92" i="15"/>
  <c r="F89" i="15"/>
  <c r="E87" i="15"/>
  <c r="J21" i="15"/>
  <c r="E21" i="15"/>
  <c r="J117" i="15" s="1"/>
  <c r="J91" i="15"/>
  <c r="J20" i="15"/>
  <c r="J18" i="15"/>
  <c r="E18" i="15"/>
  <c r="F92" i="15" s="1"/>
  <c r="F118" i="15"/>
  <c r="J17" i="15"/>
  <c r="J15" i="15"/>
  <c r="E15" i="15"/>
  <c r="F117" i="15" s="1"/>
  <c r="J14" i="15"/>
  <c r="J12" i="15"/>
  <c r="J115" i="15" s="1"/>
  <c r="E7" i="15"/>
  <c r="J37" i="14"/>
  <c r="J36" i="14"/>
  <c r="AY107" i="1"/>
  <c r="J35" i="14"/>
  <c r="AX107" i="1"/>
  <c r="BI134" i="14"/>
  <c r="BH134" i="14"/>
  <c r="BG134" i="14"/>
  <c r="BF134" i="14"/>
  <c r="T134" i="14"/>
  <c r="T133" i="14"/>
  <c r="R134" i="14"/>
  <c r="R133" i="14"/>
  <c r="P134" i="14"/>
  <c r="P133" i="14"/>
  <c r="BK134" i="14"/>
  <c r="BK133" i="14"/>
  <c r="J133" i="14" s="1"/>
  <c r="J101" i="14" s="1"/>
  <c r="J134" i="14"/>
  <c r="BE134" i="14" s="1"/>
  <c r="BI132" i="14"/>
  <c r="F37" i="14" s="1"/>
  <c r="BD107" i="1" s="1"/>
  <c r="BH132" i="14"/>
  <c r="BG132" i="14"/>
  <c r="BF132" i="14"/>
  <c r="T132" i="14"/>
  <c r="T131" i="14" s="1"/>
  <c r="T130" i="14" s="1"/>
  <c r="R132" i="14"/>
  <c r="R131" i="14" s="1"/>
  <c r="R130" i="14" s="1"/>
  <c r="P132" i="14"/>
  <c r="P131" i="14"/>
  <c r="BK132" i="14"/>
  <c r="BK131" i="14" s="1"/>
  <c r="J132" i="14"/>
  <c r="BE132" i="14"/>
  <c r="BI129" i="14"/>
  <c r="BH129" i="14"/>
  <c r="BG129" i="14"/>
  <c r="BF129" i="14"/>
  <c r="T129" i="14"/>
  <c r="R129" i="14"/>
  <c r="P129" i="14"/>
  <c r="BK129" i="14"/>
  <c r="J129" i="14"/>
  <c r="BE129" i="14" s="1"/>
  <c r="BI128" i="14"/>
  <c r="BH128" i="14"/>
  <c r="BG128" i="14"/>
  <c r="BF128" i="14"/>
  <c r="T128" i="14"/>
  <c r="R128" i="14"/>
  <c r="P128" i="14"/>
  <c r="BK128" i="14"/>
  <c r="J128" i="14"/>
  <c r="BE128" i="14"/>
  <c r="BI127" i="14"/>
  <c r="BH127" i="14"/>
  <c r="BG127" i="14"/>
  <c r="BF127" i="14"/>
  <c r="T127" i="14"/>
  <c r="R127" i="14"/>
  <c r="P127" i="14"/>
  <c r="BK127" i="14"/>
  <c r="J127" i="14"/>
  <c r="BE127" i="14" s="1"/>
  <c r="BI126" i="14"/>
  <c r="BH126" i="14"/>
  <c r="BG126" i="14"/>
  <c r="BF126" i="14"/>
  <c r="T126" i="14"/>
  <c r="R126" i="14"/>
  <c r="R123" i="14" s="1"/>
  <c r="R122" i="14" s="1"/>
  <c r="P126" i="14"/>
  <c r="BK126" i="14"/>
  <c r="J126" i="14"/>
  <c r="BE126" i="14"/>
  <c r="BI125" i="14"/>
  <c r="BH125" i="14"/>
  <c r="BG125" i="14"/>
  <c r="BF125" i="14"/>
  <c r="T125" i="14"/>
  <c r="R125" i="14"/>
  <c r="P125" i="14"/>
  <c r="BK125" i="14"/>
  <c r="J125" i="14"/>
  <c r="BE125" i="14" s="1"/>
  <c r="BI124" i="14"/>
  <c r="BH124" i="14"/>
  <c r="F36" i="14" s="1"/>
  <c r="BC107" i="1" s="1"/>
  <c r="BG124" i="14"/>
  <c r="BF124" i="14"/>
  <c r="T124" i="14"/>
  <c r="T123" i="14" s="1"/>
  <c r="T122" i="14" s="1"/>
  <c r="R124" i="14"/>
  <c r="P124" i="14"/>
  <c r="P123" i="14"/>
  <c r="P122" i="14" s="1"/>
  <c r="BK124" i="14"/>
  <c r="J124" i="14"/>
  <c r="BE124" i="14" s="1"/>
  <c r="J33" i="14" s="1"/>
  <c r="AV107" i="1" s="1"/>
  <c r="J118" i="14"/>
  <c r="F115" i="14"/>
  <c r="E113" i="14"/>
  <c r="J92" i="14"/>
  <c r="F89" i="14"/>
  <c r="E87" i="14"/>
  <c r="J21" i="14"/>
  <c r="E21" i="14"/>
  <c r="J20" i="14"/>
  <c r="J18" i="14"/>
  <c r="E18" i="14"/>
  <c r="F92" i="14" s="1"/>
  <c r="F118" i="14"/>
  <c r="J17" i="14"/>
  <c r="J15" i="14"/>
  <c r="E15" i="14"/>
  <c r="F117" i="14" s="1"/>
  <c r="F91" i="14"/>
  <c r="J14" i="14"/>
  <c r="J12" i="14"/>
  <c r="J115" i="14" s="1"/>
  <c r="E7" i="14"/>
  <c r="E85" i="14" s="1"/>
  <c r="J37" i="13"/>
  <c r="J36" i="13"/>
  <c r="AY106" i="1"/>
  <c r="J35" i="13"/>
  <c r="AX106" i="1" s="1"/>
  <c r="BI134" i="13"/>
  <c r="BH134" i="13"/>
  <c r="BG134" i="13"/>
  <c r="BF134" i="13"/>
  <c r="T134" i="13"/>
  <c r="T133" i="13"/>
  <c r="R134" i="13"/>
  <c r="R133" i="13" s="1"/>
  <c r="P134" i="13"/>
  <c r="P133" i="13"/>
  <c r="BK134" i="13"/>
  <c r="BK133" i="13" s="1"/>
  <c r="J133" i="13" s="1"/>
  <c r="J101" i="13" s="1"/>
  <c r="J134" i="13"/>
  <c r="BE134" i="13" s="1"/>
  <c r="BI132" i="13"/>
  <c r="BH132" i="13"/>
  <c r="BG132" i="13"/>
  <c r="BF132" i="13"/>
  <c r="T132" i="13"/>
  <c r="T131" i="13" s="1"/>
  <c r="R132" i="13"/>
  <c r="R131" i="13" s="1"/>
  <c r="P132" i="13"/>
  <c r="P131" i="13" s="1"/>
  <c r="P130" i="13" s="1"/>
  <c r="BK132" i="13"/>
  <c r="BK131" i="13" s="1"/>
  <c r="J131" i="13"/>
  <c r="J100" i="13" s="1"/>
  <c r="J132" i="13"/>
  <c r="BE132" i="13" s="1"/>
  <c r="BI129" i="13"/>
  <c r="BH129" i="13"/>
  <c r="BG129" i="13"/>
  <c r="BF129" i="13"/>
  <c r="T129" i="13"/>
  <c r="R129" i="13"/>
  <c r="P129" i="13"/>
  <c r="BK129" i="13"/>
  <c r="J129" i="13"/>
  <c r="BE129" i="13"/>
  <c r="BI128" i="13"/>
  <c r="BH128" i="13"/>
  <c r="BG128" i="13"/>
  <c r="BF128" i="13"/>
  <c r="T128" i="13"/>
  <c r="R128" i="13"/>
  <c r="P128" i="13"/>
  <c r="BK128" i="13"/>
  <c r="J128" i="13"/>
  <c r="BE128" i="13" s="1"/>
  <c r="BI127" i="13"/>
  <c r="BH127" i="13"/>
  <c r="BG127" i="13"/>
  <c r="BF127" i="13"/>
  <c r="T127" i="13"/>
  <c r="R127" i="13"/>
  <c r="P127" i="13"/>
  <c r="BK127" i="13"/>
  <c r="J127" i="13"/>
  <c r="BE127" i="13"/>
  <c r="BI126" i="13"/>
  <c r="BH126" i="13"/>
  <c r="BG126" i="13"/>
  <c r="BF126" i="13"/>
  <c r="T126" i="13"/>
  <c r="T123" i="13" s="1"/>
  <c r="T122" i="13" s="1"/>
  <c r="R126" i="13"/>
  <c r="P126" i="13"/>
  <c r="BK126" i="13"/>
  <c r="J126" i="13"/>
  <c r="BE126" i="13" s="1"/>
  <c r="BI125" i="13"/>
  <c r="BH125" i="13"/>
  <c r="BG125" i="13"/>
  <c r="BF125" i="13"/>
  <c r="T125" i="13"/>
  <c r="R125" i="13"/>
  <c r="P125" i="13"/>
  <c r="BK125" i="13"/>
  <c r="J125" i="13"/>
  <c r="BE125" i="13"/>
  <c r="BI124" i="13"/>
  <c r="F37" i="13" s="1"/>
  <c r="BD106" i="1" s="1"/>
  <c r="BH124" i="13"/>
  <c r="BG124" i="13"/>
  <c r="F35" i="13"/>
  <c r="BB106" i="1" s="1"/>
  <c r="BF124" i="13"/>
  <c r="T124" i="13"/>
  <c r="R124" i="13"/>
  <c r="P124" i="13"/>
  <c r="P123" i="13" s="1"/>
  <c r="P122" i="13" s="1"/>
  <c r="BK124" i="13"/>
  <c r="J124" i="13"/>
  <c r="BE124" i="13" s="1"/>
  <c r="J118" i="13"/>
  <c r="F115" i="13"/>
  <c r="E113" i="13"/>
  <c r="J92" i="13"/>
  <c r="F89" i="13"/>
  <c r="E87" i="13"/>
  <c r="J21" i="13"/>
  <c r="E21" i="13"/>
  <c r="J117" i="13" s="1"/>
  <c r="J91" i="13"/>
  <c r="J20" i="13"/>
  <c r="J18" i="13"/>
  <c r="E18" i="13"/>
  <c r="F92" i="13" s="1"/>
  <c r="F118" i="13"/>
  <c r="J17" i="13"/>
  <c r="J15" i="13"/>
  <c r="E15" i="13"/>
  <c r="J14" i="13"/>
  <c r="J12" i="13"/>
  <c r="E7" i="13"/>
  <c r="E85" i="13" s="1"/>
  <c r="E111" i="13"/>
  <c r="J37" i="12"/>
  <c r="J36" i="12"/>
  <c r="AY105" i="1"/>
  <c r="J35" i="12"/>
  <c r="AX105" i="1"/>
  <c r="BI134" i="12"/>
  <c r="BH134" i="12"/>
  <c r="BG134" i="12"/>
  <c r="BF134" i="12"/>
  <c r="T134" i="12"/>
  <c r="T133" i="12"/>
  <c r="R134" i="12"/>
  <c r="R133" i="12"/>
  <c r="P134" i="12"/>
  <c r="P133" i="12"/>
  <c r="BK134" i="12"/>
  <c r="BK133" i="12"/>
  <c r="J133" i="12" s="1"/>
  <c r="J101" i="12" s="1"/>
  <c r="J134" i="12"/>
  <c r="BE134" i="12" s="1"/>
  <c r="BI132" i="12"/>
  <c r="BH132" i="12"/>
  <c r="BG132" i="12"/>
  <c r="BF132" i="12"/>
  <c r="T132" i="12"/>
  <c r="T131" i="12"/>
  <c r="T130" i="12" s="1"/>
  <c r="R132" i="12"/>
  <c r="R131" i="12" s="1"/>
  <c r="R130" i="12" s="1"/>
  <c r="P132" i="12"/>
  <c r="P131" i="12"/>
  <c r="P130" i="12" s="1"/>
  <c r="BK132" i="12"/>
  <c r="BK131" i="12" s="1"/>
  <c r="J132" i="12"/>
  <c r="BE132" i="12" s="1"/>
  <c r="BI129" i="12"/>
  <c r="BH129" i="12"/>
  <c r="BG129" i="12"/>
  <c r="BF129" i="12"/>
  <c r="T129" i="12"/>
  <c r="R129" i="12"/>
  <c r="P129" i="12"/>
  <c r="BK129" i="12"/>
  <c r="J129" i="12"/>
  <c r="BE129" i="12" s="1"/>
  <c r="BI128" i="12"/>
  <c r="BH128" i="12"/>
  <c r="BG128" i="12"/>
  <c r="BF128" i="12"/>
  <c r="T128" i="12"/>
  <c r="R128" i="12"/>
  <c r="P128" i="12"/>
  <c r="BK128" i="12"/>
  <c r="J128" i="12"/>
  <c r="BE128" i="12"/>
  <c r="BI127" i="12"/>
  <c r="BH127" i="12"/>
  <c r="BG127" i="12"/>
  <c r="BF127" i="12"/>
  <c r="T127" i="12"/>
  <c r="R127" i="12"/>
  <c r="P127" i="12"/>
  <c r="BK127" i="12"/>
  <c r="J127" i="12"/>
  <c r="BE127" i="12" s="1"/>
  <c r="BI126" i="12"/>
  <c r="BH126" i="12"/>
  <c r="BG126" i="12"/>
  <c r="BF126" i="12"/>
  <c r="T126" i="12"/>
  <c r="R126" i="12"/>
  <c r="P126" i="12"/>
  <c r="BK126" i="12"/>
  <c r="J126" i="12"/>
  <c r="BE126" i="12"/>
  <c r="BI125" i="12"/>
  <c r="BH125" i="12"/>
  <c r="BG125" i="12"/>
  <c r="BF125" i="12"/>
  <c r="T125" i="12"/>
  <c r="R125" i="12"/>
  <c r="P125" i="12"/>
  <c r="BK125" i="12"/>
  <c r="J125" i="12"/>
  <c r="BE125" i="12"/>
  <c r="BI124" i="12"/>
  <c r="BH124" i="12"/>
  <c r="BG124" i="12"/>
  <c r="BF124" i="12"/>
  <c r="T124" i="12"/>
  <c r="R124" i="12"/>
  <c r="P124" i="12"/>
  <c r="BK124" i="12"/>
  <c r="J124" i="12"/>
  <c r="BE124" i="12" s="1"/>
  <c r="J118" i="12"/>
  <c r="F115" i="12"/>
  <c r="E113" i="12"/>
  <c r="J92" i="12"/>
  <c r="F89" i="12"/>
  <c r="E87" i="12"/>
  <c r="J21" i="12"/>
  <c r="E21" i="12"/>
  <c r="J117" i="12" s="1"/>
  <c r="J20" i="12"/>
  <c r="J18" i="12"/>
  <c r="E18" i="12"/>
  <c r="F92" i="12" s="1"/>
  <c r="J17" i="12"/>
  <c r="J15" i="12"/>
  <c r="E15" i="12"/>
  <c r="J14" i="12"/>
  <c r="J12" i="12"/>
  <c r="J115" i="12" s="1"/>
  <c r="E7" i="12"/>
  <c r="E85" i="12" s="1"/>
  <c r="J37" i="11"/>
  <c r="J36" i="11"/>
  <c r="AY104" i="1" s="1"/>
  <c r="J35" i="11"/>
  <c r="AX104" i="1" s="1"/>
  <c r="BI134" i="11"/>
  <c r="BH134" i="11"/>
  <c r="BG134" i="11"/>
  <c r="BF134" i="11"/>
  <c r="T134" i="11"/>
  <c r="T133" i="11" s="1"/>
  <c r="R134" i="11"/>
  <c r="R133" i="11"/>
  <c r="P134" i="11"/>
  <c r="P133" i="11" s="1"/>
  <c r="BK134" i="11"/>
  <c r="BK133" i="11"/>
  <c r="J133" i="11" s="1"/>
  <c r="J101" i="11" s="1"/>
  <c r="J134" i="11"/>
  <c r="BE134" i="11" s="1"/>
  <c r="BI132" i="11"/>
  <c r="BH132" i="11"/>
  <c r="BG132" i="11"/>
  <c r="BF132" i="11"/>
  <c r="T132" i="11"/>
  <c r="T131" i="11" s="1"/>
  <c r="R132" i="11"/>
  <c r="R131" i="11" s="1"/>
  <c r="P132" i="11"/>
  <c r="P131" i="11"/>
  <c r="P130" i="11" s="1"/>
  <c r="BK132" i="11"/>
  <c r="BK131" i="11" s="1"/>
  <c r="J132" i="11"/>
  <c r="BE132" i="11"/>
  <c r="BI129" i="11"/>
  <c r="BH129" i="11"/>
  <c r="BG129" i="11"/>
  <c r="BF129" i="11"/>
  <c r="T129" i="11"/>
  <c r="R129" i="11"/>
  <c r="P129" i="11"/>
  <c r="BK129" i="11"/>
  <c r="J129" i="11"/>
  <c r="BE129" i="11" s="1"/>
  <c r="BI128" i="11"/>
  <c r="BH128" i="11"/>
  <c r="BG128" i="11"/>
  <c r="BF128" i="11"/>
  <c r="T128" i="11"/>
  <c r="R128" i="11"/>
  <c r="P128" i="11"/>
  <c r="BK128" i="11"/>
  <c r="J128" i="11"/>
  <c r="BE128" i="11" s="1"/>
  <c r="BI127" i="11"/>
  <c r="BH127" i="11"/>
  <c r="BG127" i="11"/>
  <c r="BF127" i="11"/>
  <c r="T127" i="11"/>
  <c r="R127" i="11"/>
  <c r="P127" i="11"/>
  <c r="BK127" i="11"/>
  <c r="J127" i="11"/>
  <c r="BE127" i="11"/>
  <c r="BI126" i="11"/>
  <c r="BH126" i="11"/>
  <c r="BG126" i="11"/>
  <c r="BF126" i="11"/>
  <c r="T126" i="11"/>
  <c r="R126" i="11"/>
  <c r="P126" i="11"/>
  <c r="BK126" i="11"/>
  <c r="J126" i="11"/>
  <c r="BE126" i="11"/>
  <c r="BI125" i="11"/>
  <c r="BH125" i="11"/>
  <c r="BG125" i="11"/>
  <c r="BF125" i="11"/>
  <c r="T125" i="11"/>
  <c r="R125" i="11"/>
  <c r="R123" i="11" s="1"/>
  <c r="R122" i="11" s="1"/>
  <c r="P125" i="11"/>
  <c r="BK125" i="11"/>
  <c r="J125" i="11"/>
  <c r="BE125" i="11"/>
  <c r="BI124" i="11"/>
  <c r="BH124" i="11"/>
  <c r="BG124" i="11"/>
  <c r="BF124" i="11"/>
  <c r="T124" i="11"/>
  <c r="T123" i="11" s="1"/>
  <c r="T122" i="11" s="1"/>
  <c r="R124" i="11"/>
  <c r="P124" i="11"/>
  <c r="P123" i="11"/>
  <c r="P122" i="11" s="1"/>
  <c r="P121" i="11" s="1"/>
  <c r="AU104" i="1" s="1"/>
  <c r="BK124" i="11"/>
  <c r="J124" i="11"/>
  <c r="BE124" i="11" s="1"/>
  <c r="J118" i="11"/>
  <c r="F115" i="11"/>
  <c r="E113" i="11"/>
  <c r="J92" i="11"/>
  <c r="F89" i="11"/>
  <c r="E87" i="11"/>
  <c r="J21" i="11"/>
  <c r="E21" i="11"/>
  <c r="J117" i="11" s="1"/>
  <c r="J91" i="11"/>
  <c r="J20" i="11"/>
  <c r="J18" i="11"/>
  <c r="E18" i="11"/>
  <c r="F118" i="11"/>
  <c r="F92" i="11"/>
  <c r="J17" i="11"/>
  <c r="J15" i="11"/>
  <c r="E15" i="11"/>
  <c r="F117" i="11" s="1"/>
  <c r="J14" i="11"/>
  <c r="J12" i="11"/>
  <c r="J115" i="11" s="1"/>
  <c r="E7" i="11"/>
  <c r="E111" i="11"/>
  <c r="E85" i="11"/>
  <c r="J37" i="10"/>
  <c r="J36" i="10"/>
  <c r="AY103" i="1"/>
  <c r="J35" i="10"/>
  <c r="AX103" i="1" s="1"/>
  <c r="BI148" i="10"/>
  <c r="BH148" i="10"/>
  <c r="BG148" i="10"/>
  <c r="BF148" i="10"/>
  <c r="T148" i="10"/>
  <c r="T147" i="10"/>
  <c r="R148" i="10"/>
  <c r="R147" i="10" s="1"/>
  <c r="P148" i="10"/>
  <c r="P147" i="10"/>
  <c r="BK148" i="10"/>
  <c r="BK147" i="10" s="1"/>
  <c r="J147" i="10" s="1"/>
  <c r="J104" i="10" s="1"/>
  <c r="J148" i="10"/>
  <c r="BE148" i="10" s="1"/>
  <c r="BI146" i="10"/>
  <c r="BH146" i="10"/>
  <c r="BG146" i="10"/>
  <c r="BF146" i="10"/>
  <c r="T146" i="10"/>
  <c r="T145" i="10" s="1"/>
  <c r="T144" i="10" s="1"/>
  <c r="R146" i="10"/>
  <c r="R145" i="10" s="1"/>
  <c r="P146" i="10"/>
  <c r="P145" i="10" s="1"/>
  <c r="BK146" i="10"/>
  <c r="BK145" i="10" s="1"/>
  <c r="J146" i="10"/>
  <c r="BE146" i="10" s="1"/>
  <c r="BI143" i="10"/>
  <c r="BH143" i="10"/>
  <c r="BG143" i="10"/>
  <c r="BF143" i="10"/>
  <c r="T143" i="10"/>
  <c r="R143" i="10"/>
  <c r="P143" i="10"/>
  <c r="BK143" i="10"/>
  <c r="J143" i="10"/>
  <c r="BE143" i="10"/>
  <c r="BI142" i="10"/>
  <c r="BH142" i="10"/>
  <c r="BG142" i="10"/>
  <c r="BF142" i="10"/>
  <c r="T142" i="10"/>
  <c r="R142" i="10"/>
  <c r="P142" i="10"/>
  <c r="BK142" i="10"/>
  <c r="J142" i="10"/>
  <c r="BE142" i="10" s="1"/>
  <c r="BI141" i="10"/>
  <c r="BH141" i="10"/>
  <c r="BG141" i="10"/>
  <c r="BF141" i="10"/>
  <c r="T141" i="10"/>
  <c r="R141" i="10"/>
  <c r="P141" i="10"/>
  <c r="BK141" i="10"/>
  <c r="J141" i="10"/>
  <c r="BE141" i="10"/>
  <c r="BI140" i="10"/>
  <c r="BH140" i="10"/>
  <c r="BG140" i="10"/>
  <c r="BF140" i="10"/>
  <c r="T140" i="10"/>
  <c r="R140" i="10"/>
  <c r="P140" i="10"/>
  <c r="BK140" i="10"/>
  <c r="J140" i="10"/>
  <c r="BE140" i="10" s="1"/>
  <c r="BI139" i="10"/>
  <c r="BH139" i="10"/>
  <c r="BG139" i="10"/>
  <c r="BF139" i="10"/>
  <c r="T139" i="10"/>
  <c r="R139" i="10"/>
  <c r="P139" i="10"/>
  <c r="BK139" i="10"/>
  <c r="J139" i="10"/>
  <c r="BE139" i="10"/>
  <c r="BI138" i="10"/>
  <c r="BH138" i="10"/>
  <c r="BG138" i="10"/>
  <c r="BF138" i="10"/>
  <c r="T138" i="10"/>
  <c r="R138" i="10"/>
  <c r="P138" i="10"/>
  <c r="P137" i="10" s="1"/>
  <c r="BK138" i="10"/>
  <c r="J138" i="10"/>
  <c r="BE138" i="10" s="1"/>
  <c r="BI136" i="10"/>
  <c r="BH136" i="10"/>
  <c r="BG136" i="10"/>
  <c r="BF136" i="10"/>
  <c r="T136" i="10"/>
  <c r="T134" i="10" s="1"/>
  <c r="R136" i="10"/>
  <c r="P136" i="10"/>
  <c r="BK136" i="10"/>
  <c r="J136" i="10"/>
  <c r="BE136" i="10" s="1"/>
  <c r="BI135" i="10"/>
  <c r="BH135" i="10"/>
  <c r="BG135" i="10"/>
  <c r="BF135" i="10"/>
  <c r="T135" i="10"/>
  <c r="R135" i="10"/>
  <c r="R134" i="10"/>
  <c r="P135" i="10"/>
  <c r="P134" i="10"/>
  <c r="BK135" i="10"/>
  <c r="BK134" i="10"/>
  <c r="J134" i="10" s="1"/>
  <c r="J100" i="10" s="1"/>
  <c r="J135" i="10"/>
  <c r="BE135" i="10" s="1"/>
  <c r="BI133" i="10"/>
  <c r="BH133" i="10"/>
  <c r="BG133" i="10"/>
  <c r="F35" i="10" s="1"/>
  <c r="BB103" i="1" s="1"/>
  <c r="BF133" i="10"/>
  <c r="T133" i="10"/>
  <c r="R133" i="10"/>
  <c r="P133" i="10"/>
  <c r="BK133" i="10"/>
  <c r="J133" i="10"/>
  <c r="BE133" i="10"/>
  <c r="BI132" i="10"/>
  <c r="BH132" i="10"/>
  <c r="BG132" i="10"/>
  <c r="BF132" i="10"/>
  <c r="T132" i="10"/>
  <c r="R132" i="10"/>
  <c r="P132" i="10"/>
  <c r="BK132" i="10"/>
  <c r="J132" i="10"/>
  <c r="BE132" i="10" s="1"/>
  <c r="BI131" i="10"/>
  <c r="BH131" i="10"/>
  <c r="BG131" i="10"/>
  <c r="BF131" i="10"/>
  <c r="T131" i="10"/>
  <c r="R131" i="10"/>
  <c r="P131" i="10"/>
  <c r="BK131" i="10"/>
  <c r="J131" i="10"/>
  <c r="BE131" i="10"/>
  <c r="BI130" i="10"/>
  <c r="BH130" i="10"/>
  <c r="BG130" i="10"/>
  <c r="BF130" i="10"/>
  <c r="T130" i="10"/>
  <c r="T128" i="10" s="1"/>
  <c r="R130" i="10"/>
  <c r="P130" i="10"/>
  <c r="BK130" i="10"/>
  <c r="J130" i="10"/>
  <c r="BE130" i="10" s="1"/>
  <c r="BI129" i="10"/>
  <c r="BH129" i="10"/>
  <c r="BG129" i="10"/>
  <c r="BF129" i="10"/>
  <c r="T129" i="10"/>
  <c r="R129" i="10"/>
  <c r="P129" i="10"/>
  <c r="P128" i="10"/>
  <c r="BK129" i="10"/>
  <c r="J129" i="10"/>
  <c r="BE129" i="10" s="1"/>
  <c r="BI127" i="10"/>
  <c r="F37" i="10"/>
  <c r="BD103" i="1" s="1"/>
  <c r="BH127" i="10"/>
  <c r="BG127" i="10"/>
  <c r="BF127" i="10"/>
  <c r="J34" i="10" s="1"/>
  <c r="AW103" i="1" s="1"/>
  <c r="T127" i="10"/>
  <c r="T126" i="10"/>
  <c r="R127" i="10"/>
  <c r="R126" i="10"/>
  <c r="P127" i="10"/>
  <c r="P126" i="10"/>
  <c r="BK127" i="10"/>
  <c r="BK126" i="10" s="1"/>
  <c r="J127" i="10"/>
  <c r="BE127" i="10" s="1"/>
  <c r="J121" i="10"/>
  <c r="F118" i="10"/>
  <c r="E116" i="10"/>
  <c r="J92" i="10"/>
  <c r="F89" i="10"/>
  <c r="E87" i="10"/>
  <c r="J21" i="10"/>
  <c r="E21" i="10"/>
  <c r="J20" i="10"/>
  <c r="J18" i="10"/>
  <c r="E18" i="10"/>
  <c r="J17" i="10"/>
  <c r="J15" i="10"/>
  <c r="E15" i="10"/>
  <c r="F120" i="10" s="1"/>
  <c r="J14" i="10"/>
  <c r="J12" i="10"/>
  <c r="J118" i="10" s="1"/>
  <c r="E7" i="10"/>
  <c r="J37" i="9"/>
  <c r="J36" i="9"/>
  <c r="AY102" i="1"/>
  <c r="J35" i="9"/>
  <c r="AX102" i="1"/>
  <c r="BI148" i="9"/>
  <c r="BH148" i="9"/>
  <c r="BG148" i="9"/>
  <c r="BF148" i="9"/>
  <c r="T148" i="9"/>
  <c r="T147" i="9"/>
  <c r="R148" i="9"/>
  <c r="R147" i="9"/>
  <c r="P148" i="9"/>
  <c r="P147" i="9"/>
  <c r="BK148" i="9"/>
  <c r="BK147" i="9" s="1"/>
  <c r="J147" i="9" s="1"/>
  <c r="J104" i="9" s="1"/>
  <c r="J148" i="9"/>
  <c r="BE148" i="9" s="1"/>
  <c r="BI146" i="9"/>
  <c r="BH146" i="9"/>
  <c r="BG146" i="9"/>
  <c r="BF146" i="9"/>
  <c r="T146" i="9"/>
  <c r="T145" i="9"/>
  <c r="T144" i="9" s="1"/>
  <c r="R146" i="9"/>
  <c r="R145" i="9" s="1"/>
  <c r="P146" i="9"/>
  <c r="P145" i="9" s="1"/>
  <c r="BK146" i="9"/>
  <c r="BK145" i="9" s="1"/>
  <c r="J146" i="9"/>
  <c r="BE146" i="9" s="1"/>
  <c r="BI143" i="9"/>
  <c r="BH143" i="9"/>
  <c r="BG143" i="9"/>
  <c r="BF143" i="9"/>
  <c r="T143" i="9"/>
  <c r="R143" i="9"/>
  <c r="P143" i="9"/>
  <c r="BK143" i="9"/>
  <c r="J143" i="9"/>
  <c r="BE143" i="9"/>
  <c r="BI142" i="9"/>
  <c r="BH142" i="9"/>
  <c r="BG142" i="9"/>
  <c r="BF142" i="9"/>
  <c r="T142" i="9"/>
  <c r="R142" i="9"/>
  <c r="P142" i="9"/>
  <c r="BK142" i="9"/>
  <c r="J142" i="9"/>
  <c r="BE142" i="9"/>
  <c r="BI141" i="9"/>
  <c r="BH141" i="9"/>
  <c r="BG141" i="9"/>
  <c r="BF141" i="9"/>
  <c r="T141" i="9"/>
  <c r="R141" i="9"/>
  <c r="P141" i="9"/>
  <c r="BK141" i="9"/>
  <c r="J141" i="9"/>
  <c r="BE141" i="9"/>
  <c r="BI140" i="9"/>
  <c r="BH140" i="9"/>
  <c r="BG140" i="9"/>
  <c r="BF140" i="9"/>
  <c r="T140" i="9"/>
  <c r="R140" i="9"/>
  <c r="R137" i="9" s="1"/>
  <c r="P140" i="9"/>
  <c r="BK140" i="9"/>
  <c r="J140" i="9"/>
  <c r="BE140" i="9"/>
  <c r="BI139" i="9"/>
  <c r="BH139" i="9"/>
  <c r="BG139" i="9"/>
  <c r="BF139" i="9"/>
  <c r="T139" i="9"/>
  <c r="R139" i="9"/>
  <c r="P139" i="9"/>
  <c r="BK139" i="9"/>
  <c r="J139" i="9"/>
  <c r="BE139" i="9"/>
  <c r="BI138" i="9"/>
  <c r="BH138" i="9"/>
  <c r="BG138" i="9"/>
  <c r="BF138" i="9"/>
  <c r="T138" i="9"/>
  <c r="T137" i="9"/>
  <c r="R138" i="9"/>
  <c r="P138" i="9"/>
  <c r="P137" i="9"/>
  <c r="BK138" i="9"/>
  <c r="J138" i="9"/>
  <c r="BE138" i="9" s="1"/>
  <c r="BI136" i="9"/>
  <c r="BH136" i="9"/>
  <c r="BG136" i="9"/>
  <c r="BF136" i="9"/>
  <c r="T136" i="9"/>
  <c r="R136" i="9"/>
  <c r="P136" i="9"/>
  <c r="BK136" i="9"/>
  <c r="J136" i="9"/>
  <c r="BE136" i="9"/>
  <c r="BI135" i="9"/>
  <c r="BH135" i="9"/>
  <c r="BG135" i="9"/>
  <c r="BF135" i="9"/>
  <c r="T135" i="9"/>
  <c r="T134" i="9" s="1"/>
  <c r="R135" i="9"/>
  <c r="P135" i="9"/>
  <c r="BK135" i="9"/>
  <c r="BK134" i="9" s="1"/>
  <c r="J134" i="9" s="1"/>
  <c r="J100" i="9" s="1"/>
  <c r="J135" i="9"/>
  <c r="BE135" i="9" s="1"/>
  <c r="BI133" i="9"/>
  <c r="BH133" i="9"/>
  <c r="BG133" i="9"/>
  <c r="BF133" i="9"/>
  <c r="T133" i="9"/>
  <c r="R133" i="9"/>
  <c r="P133" i="9"/>
  <c r="BK133" i="9"/>
  <c r="J133" i="9"/>
  <c r="BE133" i="9"/>
  <c r="BI132" i="9"/>
  <c r="BH132" i="9"/>
  <c r="BG132" i="9"/>
  <c r="BF132" i="9"/>
  <c r="T132" i="9"/>
  <c r="R132" i="9"/>
  <c r="P132" i="9"/>
  <c r="BK132" i="9"/>
  <c r="J132" i="9"/>
  <c r="BE132" i="9" s="1"/>
  <c r="BI131" i="9"/>
  <c r="BH131" i="9"/>
  <c r="BG131" i="9"/>
  <c r="BF131" i="9"/>
  <c r="T131" i="9"/>
  <c r="T128" i="9" s="1"/>
  <c r="R131" i="9"/>
  <c r="P131" i="9"/>
  <c r="BK131" i="9"/>
  <c r="J131" i="9"/>
  <c r="BE131" i="9" s="1"/>
  <c r="BI130" i="9"/>
  <c r="BH130" i="9"/>
  <c r="BG130" i="9"/>
  <c r="BF130" i="9"/>
  <c r="T130" i="9"/>
  <c r="R130" i="9"/>
  <c r="P130" i="9"/>
  <c r="P128" i="9" s="1"/>
  <c r="BK130" i="9"/>
  <c r="J130" i="9"/>
  <c r="BE130" i="9" s="1"/>
  <c r="BI129" i="9"/>
  <c r="BH129" i="9"/>
  <c r="BG129" i="9"/>
  <c r="BF129" i="9"/>
  <c r="T129" i="9"/>
  <c r="R129" i="9"/>
  <c r="P129" i="9"/>
  <c r="BK129" i="9"/>
  <c r="BK128" i="9" s="1"/>
  <c r="J128" i="9" s="1"/>
  <c r="J99" i="9" s="1"/>
  <c r="J129" i="9"/>
  <c r="BE129" i="9" s="1"/>
  <c r="BI127" i="9"/>
  <c r="BH127" i="9"/>
  <c r="BG127" i="9"/>
  <c r="BF127" i="9"/>
  <c r="T127" i="9"/>
  <c r="T126" i="9"/>
  <c r="R127" i="9"/>
  <c r="R126" i="9" s="1"/>
  <c r="P127" i="9"/>
  <c r="P126" i="9"/>
  <c r="BK127" i="9"/>
  <c r="BK126" i="9" s="1"/>
  <c r="J127" i="9"/>
  <c r="BE127" i="9" s="1"/>
  <c r="J121" i="9"/>
  <c r="F118" i="9"/>
  <c r="E116" i="9"/>
  <c r="J92" i="9"/>
  <c r="F89" i="9"/>
  <c r="E87" i="9"/>
  <c r="J21" i="9"/>
  <c r="E21" i="9"/>
  <c r="J120" i="9" s="1"/>
  <c r="J20" i="9"/>
  <c r="J18" i="9"/>
  <c r="E18" i="9"/>
  <c r="F92" i="9" s="1"/>
  <c r="J17" i="9"/>
  <c r="J15" i="9"/>
  <c r="E15" i="9"/>
  <c r="F120" i="9" s="1"/>
  <c r="J14" i="9"/>
  <c r="J12" i="9"/>
  <c r="J118" i="9" s="1"/>
  <c r="E7" i="9"/>
  <c r="J37" i="8"/>
  <c r="J36" i="8"/>
  <c r="AY101" i="1" s="1"/>
  <c r="J35" i="8"/>
  <c r="AX101" i="1" s="1"/>
  <c r="BI148" i="8"/>
  <c r="BH148" i="8"/>
  <c r="BG148" i="8"/>
  <c r="BF148" i="8"/>
  <c r="T148" i="8"/>
  <c r="T147" i="8"/>
  <c r="R148" i="8"/>
  <c r="R147" i="8" s="1"/>
  <c r="P148" i="8"/>
  <c r="P147" i="8"/>
  <c r="BK148" i="8"/>
  <c r="BK147" i="8" s="1"/>
  <c r="J147" i="8" s="1"/>
  <c r="J104" i="8" s="1"/>
  <c r="J148" i="8"/>
  <c r="BE148" i="8" s="1"/>
  <c r="BI146" i="8"/>
  <c r="BH146" i="8"/>
  <c r="BG146" i="8"/>
  <c r="BF146" i="8"/>
  <c r="T146" i="8"/>
  <c r="T145" i="8" s="1"/>
  <c r="R146" i="8"/>
  <c r="R145" i="8" s="1"/>
  <c r="P146" i="8"/>
  <c r="P145" i="8" s="1"/>
  <c r="P144" i="8" s="1"/>
  <c r="BK146" i="8"/>
  <c r="BK145" i="8" s="1"/>
  <c r="J146" i="8"/>
  <c r="BE146" i="8" s="1"/>
  <c r="BI143" i="8"/>
  <c r="F37" i="8" s="1"/>
  <c r="BD101" i="1" s="1"/>
  <c r="BH143" i="8"/>
  <c r="BG143" i="8"/>
  <c r="BF143" i="8"/>
  <c r="T143" i="8"/>
  <c r="R143" i="8"/>
  <c r="P143" i="8"/>
  <c r="BK143" i="8"/>
  <c r="J143" i="8"/>
  <c r="BE143" i="8"/>
  <c r="BI142" i="8"/>
  <c r="BH142" i="8"/>
  <c r="BG142" i="8"/>
  <c r="BF142" i="8"/>
  <c r="T142" i="8"/>
  <c r="R142" i="8"/>
  <c r="P142" i="8"/>
  <c r="BK142" i="8"/>
  <c r="J142" i="8"/>
  <c r="BE142" i="8" s="1"/>
  <c r="BI141" i="8"/>
  <c r="BH141" i="8"/>
  <c r="BG141" i="8"/>
  <c r="BF141" i="8"/>
  <c r="T141" i="8"/>
  <c r="R141" i="8"/>
  <c r="P141" i="8"/>
  <c r="BK141" i="8"/>
  <c r="J141" i="8"/>
  <c r="BE141" i="8"/>
  <c r="BI140" i="8"/>
  <c r="BH140" i="8"/>
  <c r="BG140" i="8"/>
  <c r="BF140" i="8"/>
  <c r="T140" i="8"/>
  <c r="R140" i="8"/>
  <c r="P140" i="8"/>
  <c r="BK140" i="8"/>
  <c r="J140" i="8"/>
  <c r="BE140" i="8" s="1"/>
  <c r="BI139" i="8"/>
  <c r="BH139" i="8"/>
  <c r="BG139" i="8"/>
  <c r="BF139" i="8"/>
  <c r="T139" i="8"/>
  <c r="R139" i="8"/>
  <c r="P139" i="8"/>
  <c r="BK139" i="8"/>
  <c r="J139" i="8"/>
  <c r="BE139" i="8"/>
  <c r="BI138" i="8"/>
  <c r="BH138" i="8"/>
  <c r="BG138" i="8"/>
  <c r="BF138" i="8"/>
  <c r="T138" i="8"/>
  <c r="T137" i="8" s="1"/>
  <c r="R138" i="8"/>
  <c r="R137" i="8" s="1"/>
  <c r="P138" i="8"/>
  <c r="BK138" i="8"/>
  <c r="J138" i="8"/>
  <c r="BE138" i="8" s="1"/>
  <c r="BI136" i="8"/>
  <c r="BH136" i="8"/>
  <c r="BG136" i="8"/>
  <c r="BF136" i="8"/>
  <c r="T136" i="8"/>
  <c r="R136" i="8"/>
  <c r="P136" i="8"/>
  <c r="BK136" i="8"/>
  <c r="BK134" i="8" s="1"/>
  <c r="J134" i="8" s="1"/>
  <c r="J100" i="8" s="1"/>
  <c r="J136" i="8"/>
  <c r="BE136" i="8" s="1"/>
  <c r="BI135" i="8"/>
  <c r="BH135" i="8"/>
  <c r="BG135" i="8"/>
  <c r="BF135" i="8"/>
  <c r="T135" i="8"/>
  <c r="T134" i="8" s="1"/>
  <c r="R135" i="8"/>
  <c r="R134" i="8" s="1"/>
  <c r="P135" i="8"/>
  <c r="BK135" i="8"/>
  <c r="J135" i="8"/>
  <c r="BE135" i="8" s="1"/>
  <c r="BI133" i="8"/>
  <c r="BH133" i="8"/>
  <c r="BG133" i="8"/>
  <c r="BF133" i="8"/>
  <c r="T133" i="8"/>
  <c r="R133" i="8"/>
  <c r="P133" i="8"/>
  <c r="BK133" i="8"/>
  <c r="J133" i="8"/>
  <c r="BE133" i="8"/>
  <c r="BI132" i="8"/>
  <c r="BH132" i="8"/>
  <c r="BG132" i="8"/>
  <c r="BF132" i="8"/>
  <c r="T132" i="8"/>
  <c r="R132" i="8"/>
  <c r="P132" i="8"/>
  <c r="BK132" i="8"/>
  <c r="J132" i="8"/>
  <c r="BE132" i="8" s="1"/>
  <c r="BI131" i="8"/>
  <c r="BH131" i="8"/>
  <c r="BG131" i="8"/>
  <c r="BF131" i="8"/>
  <c r="T131" i="8"/>
  <c r="R131" i="8"/>
  <c r="P131" i="8"/>
  <c r="BK131" i="8"/>
  <c r="J131" i="8"/>
  <c r="BE131" i="8"/>
  <c r="BI130" i="8"/>
  <c r="BH130" i="8"/>
  <c r="BG130" i="8"/>
  <c r="BF130" i="8"/>
  <c r="T130" i="8"/>
  <c r="R130" i="8"/>
  <c r="P130" i="8"/>
  <c r="BK130" i="8"/>
  <c r="J130" i="8"/>
  <c r="BE130" i="8" s="1"/>
  <c r="BI129" i="8"/>
  <c r="BH129" i="8"/>
  <c r="BG129" i="8"/>
  <c r="F35" i="8" s="1"/>
  <c r="BB101" i="1" s="1"/>
  <c r="BF129" i="8"/>
  <c r="T129" i="8"/>
  <c r="T128" i="8"/>
  <c r="R129" i="8"/>
  <c r="R128" i="8" s="1"/>
  <c r="P129" i="8"/>
  <c r="P128" i="8"/>
  <c r="BK129" i="8"/>
  <c r="J129" i="8"/>
  <c r="BE129" i="8" s="1"/>
  <c r="BI127" i="8"/>
  <c r="BH127" i="8"/>
  <c r="BG127" i="8"/>
  <c r="BF127" i="8"/>
  <c r="T127" i="8"/>
  <c r="T126" i="8" s="1"/>
  <c r="T125" i="8" s="1"/>
  <c r="R127" i="8"/>
  <c r="R126" i="8" s="1"/>
  <c r="P127" i="8"/>
  <c r="P126" i="8" s="1"/>
  <c r="BK127" i="8"/>
  <c r="BK126" i="8"/>
  <c r="J127" i="8"/>
  <c r="BE127" i="8"/>
  <c r="J121" i="8"/>
  <c r="F118" i="8"/>
  <c r="E116" i="8"/>
  <c r="J92" i="8"/>
  <c r="F89" i="8"/>
  <c r="E87" i="8"/>
  <c r="J21" i="8"/>
  <c r="E21" i="8"/>
  <c r="J20" i="8"/>
  <c r="J18" i="8"/>
  <c r="E18" i="8"/>
  <c r="F121" i="8" s="1"/>
  <c r="J17" i="8"/>
  <c r="J15" i="8"/>
  <c r="E15" i="8"/>
  <c r="J14" i="8"/>
  <c r="J12" i="8"/>
  <c r="J89" i="8" s="1"/>
  <c r="E7" i="8"/>
  <c r="E114" i="8" s="1"/>
  <c r="J37" i="7"/>
  <c r="J36" i="7"/>
  <c r="AY100" i="1" s="1"/>
  <c r="J35" i="7"/>
  <c r="AX100" i="1" s="1"/>
  <c r="BI134" i="7"/>
  <c r="BH134" i="7"/>
  <c r="BG134" i="7"/>
  <c r="BF134" i="7"/>
  <c r="T134" i="7"/>
  <c r="T133" i="7" s="1"/>
  <c r="R134" i="7"/>
  <c r="R133" i="7" s="1"/>
  <c r="P134" i="7"/>
  <c r="P133" i="7" s="1"/>
  <c r="BK134" i="7"/>
  <c r="BK133" i="7" s="1"/>
  <c r="J133" i="7" s="1"/>
  <c r="J101" i="7" s="1"/>
  <c r="J134" i="7"/>
  <c r="BE134" i="7"/>
  <c r="BI132" i="7"/>
  <c r="BH132" i="7"/>
  <c r="BG132" i="7"/>
  <c r="BF132" i="7"/>
  <c r="T132" i="7"/>
  <c r="T131" i="7" s="1"/>
  <c r="R132" i="7"/>
  <c r="R131" i="7" s="1"/>
  <c r="P132" i="7"/>
  <c r="P131" i="7" s="1"/>
  <c r="P130" i="7" s="1"/>
  <c r="BK132" i="7"/>
  <c r="BK131" i="7" s="1"/>
  <c r="J132" i="7"/>
  <c r="BE132" i="7" s="1"/>
  <c r="BI129" i="7"/>
  <c r="BH129" i="7"/>
  <c r="BG129" i="7"/>
  <c r="BF129" i="7"/>
  <c r="T129" i="7"/>
  <c r="R129" i="7"/>
  <c r="P129" i="7"/>
  <c r="BK129" i="7"/>
  <c r="J129" i="7"/>
  <c r="BE129" i="7" s="1"/>
  <c r="BI128" i="7"/>
  <c r="BH128" i="7"/>
  <c r="BG128" i="7"/>
  <c r="BF128" i="7"/>
  <c r="T128" i="7"/>
  <c r="R128" i="7"/>
  <c r="P128" i="7"/>
  <c r="BK128" i="7"/>
  <c r="J128" i="7"/>
  <c r="BE128" i="7" s="1"/>
  <c r="BI127" i="7"/>
  <c r="BH127" i="7"/>
  <c r="BG127" i="7"/>
  <c r="BF127" i="7"/>
  <c r="F34" i="7" s="1"/>
  <c r="BA100" i="1" s="1"/>
  <c r="T127" i="7"/>
  <c r="R127" i="7"/>
  <c r="P127" i="7"/>
  <c r="BK127" i="7"/>
  <c r="BK123" i="7" s="1"/>
  <c r="J123" i="7" s="1"/>
  <c r="J98" i="7" s="1"/>
  <c r="J127" i="7"/>
  <c r="BE127" i="7" s="1"/>
  <c r="BI126" i="7"/>
  <c r="BH126" i="7"/>
  <c r="BG126" i="7"/>
  <c r="BF126" i="7"/>
  <c r="T126" i="7"/>
  <c r="R126" i="7"/>
  <c r="P126" i="7"/>
  <c r="BK126" i="7"/>
  <c r="J126" i="7"/>
  <c r="BE126" i="7" s="1"/>
  <c r="BI125" i="7"/>
  <c r="BH125" i="7"/>
  <c r="F36" i="7" s="1"/>
  <c r="BC100" i="1" s="1"/>
  <c r="BG125" i="7"/>
  <c r="BF125" i="7"/>
  <c r="T125" i="7"/>
  <c r="R125" i="7"/>
  <c r="R123" i="7" s="1"/>
  <c r="R122" i="7" s="1"/>
  <c r="P125" i="7"/>
  <c r="BK125" i="7"/>
  <c r="J125" i="7"/>
  <c r="BE125" i="7"/>
  <c r="BI124" i="7"/>
  <c r="BH124" i="7"/>
  <c r="BG124" i="7"/>
  <c r="BF124" i="7"/>
  <c r="J34" i="7" s="1"/>
  <c r="AW100" i="1" s="1"/>
  <c r="T124" i="7"/>
  <c r="R124" i="7"/>
  <c r="P124" i="7"/>
  <c r="BK124" i="7"/>
  <c r="J124" i="7"/>
  <c r="BE124" i="7" s="1"/>
  <c r="J118" i="7"/>
  <c r="F115" i="7"/>
  <c r="E113" i="7"/>
  <c r="J92" i="7"/>
  <c r="F89" i="7"/>
  <c r="E87" i="7"/>
  <c r="J21" i="7"/>
  <c r="E21" i="7"/>
  <c r="J117" i="7" s="1"/>
  <c r="J91" i="7"/>
  <c r="J20" i="7"/>
  <c r="J18" i="7"/>
  <c r="E18" i="7"/>
  <c r="F118" i="7" s="1"/>
  <c r="F92" i="7"/>
  <c r="J17" i="7"/>
  <c r="J15" i="7"/>
  <c r="E15" i="7"/>
  <c r="F91" i="7" s="1"/>
  <c r="F117" i="7"/>
  <c r="J14" i="7"/>
  <c r="J12" i="7"/>
  <c r="J89" i="7" s="1"/>
  <c r="E7" i="7"/>
  <c r="E111" i="7" s="1"/>
  <c r="E85" i="7"/>
  <c r="J37" i="6"/>
  <c r="J36" i="6"/>
  <c r="AY99" i="1"/>
  <c r="J35" i="6"/>
  <c r="AX99" i="1" s="1"/>
  <c r="BI151" i="6"/>
  <c r="BH151" i="6"/>
  <c r="BG151" i="6"/>
  <c r="BF151" i="6"/>
  <c r="T151" i="6"/>
  <c r="T150" i="6" s="1"/>
  <c r="T147" i="6" s="1"/>
  <c r="R151" i="6"/>
  <c r="R150" i="6" s="1"/>
  <c r="P151" i="6"/>
  <c r="P150" i="6" s="1"/>
  <c r="BK151" i="6"/>
  <c r="BK150" i="6" s="1"/>
  <c r="J150" i="6" s="1"/>
  <c r="J104" i="6" s="1"/>
  <c r="J151" i="6"/>
  <c r="BE151" i="6" s="1"/>
  <c r="BI149" i="6"/>
  <c r="BH149" i="6"/>
  <c r="BG149" i="6"/>
  <c r="BF149" i="6"/>
  <c r="T149" i="6"/>
  <c r="T148" i="6" s="1"/>
  <c r="R149" i="6"/>
  <c r="R148" i="6" s="1"/>
  <c r="P149" i="6"/>
  <c r="P148" i="6" s="1"/>
  <c r="BK149" i="6"/>
  <c r="BK148" i="6"/>
  <c r="J149" i="6"/>
  <c r="BE149" i="6" s="1"/>
  <c r="BI146" i="6"/>
  <c r="BH146" i="6"/>
  <c r="BG146" i="6"/>
  <c r="BF146" i="6"/>
  <c r="T146" i="6"/>
  <c r="R146" i="6"/>
  <c r="P146" i="6"/>
  <c r="BK146" i="6"/>
  <c r="J146" i="6"/>
  <c r="BE146" i="6" s="1"/>
  <c r="BI145" i="6"/>
  <c r="BH145" i="6"/>
  <c r="BG145" i="6"/>
  <c r="BF145" i="6"/>
  <c r="T145" i="6"/>
  <c r="R145" i="6"/>
  <c r="P145" i="6"/>
  <c r="BK145" i="6"/>
  <c r="J145" i="6"/>
  <c r="BE145" i="6"/>
  <c r="BI144" i="6"/>
  <c r="BH144" i="6"/>
  <c r="BG144" i="6"/>
  <c r="BF144" i="6"/>
  <c r="T144" i="6"/>
  <c r="R144" i="6"/>
  <c r="P144" i="6"/>
  <c r="BK144" i="6"/>
  <c r="J144" i="6"/>
  <c r="BE144" i="6" s="1"/>
  <c r="BI143" i="6"/>
  <c r="BH143" i="6"/>
  <c r="BG143" i="6"/>
  <c r="BF143" i="6"/>
  <c r="T143" i="6"/>
  <c r="R143" i="6"/>
  <c r="P143" i="6"/>
  <c r="BK143" i="6"/>
  <c r="J143" i="6"/>
  <c r="BE143" i="6"/>
  <c r="BI142" i="6"/>
  <c r="BH142" i="6"/>
  <c r="BG142" i="6"/>
  <c r="BF142" i="6"/>
  <c r="T142" i="6"/>
  <c r="R142" i="6"/>
  <c r="P142" i="6"/>
  <c r="BK142" i="6"/>
  <c r="J142" i="6"/>
  <c r="BE142" i="6" s="1"/>
  <c r="BI141" i="6"/>
  <c r="BH141" i="6"/>
  <c r="BG141" i="6"/>
  <c r="BF141" i="6"/>
  <c r="T141" i="6"/>
  <c r="R141" i="6"/>
  <c r="P141" i="6"/>
  <c r="BK141" i="6"/>
  <c r="BK140" i="6" s="1"/>
  <c r="J140" i="6" s="1"/>
  <c r="J101" i="6" s="1"/>
  <c r="J141" i="6"/>
  <c r="BE141" i="6"/>
  <c r="BI139" i="6"/>
  <c r="BH139" i="6"/>
  <c r="BG139" i="6"/>
  <c r="BF139" i="6"/>
  <c r="T139" i="6"/>
  <c r="R139" i="6"/>
  <c r="P139" i="6"/>
  <c r="BK139" i="6"/>
  <c r="J139" i="6"/>
  <c r="BE139" i="6"/>
  <c r="BI138" i="6"/>
  <c r="BH138" i="6"/>
  <c r="BG138" i="6"/>
  <c r="BF138" i="6"/>
  <c r="T138" i="6"/>
  <c r="R138" i="6"/>
  <c r="P138" i="6"/>
  <c r="BK138" i="6"/>
  <c r="J138" i="6"/>
  <c r="BE138" i="6" s="1"/>
  <c r="BI137" i="6"/>
  <c r="BH137" i="6"/>
  <c r="BG137" i="6"/>
  <c r="BF137" i="6"/>
  <c r="T137" i="6"/>
  <c r="R137" i="6"/>
  <c r="P137" i="6"/>
  <c r="BK137" i="6"/>
  <c r="J137" i="6"/>
  <c r="BE137" i="6"/>
  <c r="BI136" i="6"/>
  <c r="BH136" i="6"/>
  <c r="BG136" i="6"/>
  <c r="BF136" i="6"/>
  <c r="T136" i="6"/>
  <c r="R136" i="6"/>
  <c r="P136" i="6"/>
  <c r="BK136" i="6"/>
  <c r="J136" i="6"/>
  <c r="BE136" i="6" s="1"/>
  <c r="BI135" i="6"/>
  <c r="BH135" i="6"/>
  <c r="BG135" i="6"/>
  <c r="BF135" i="6"/>
  <c r="T135" i="6"/>
  <c r="R135" i="6"/>
  <c r="P135" i="6"/>
  <c r="BK135" i="6"/>
  <c r="BK133" i="6" s="1"/>
  <c r="J133" i="6" s="1"/>
  <c r="J100" i="6" s="1"/>
  <c r="J135" i="6"/>
  <c r="BE135" i="6"/>
  <c r="BI134" i="6"/>
  <c r="BH134" i="6"/>
  <c r="BG134" i="6"/>
  <c r="BF134" i="6"/>
  <c r="T134" i="6"/>
  <c r="R134" i="6"/>
  <c r="R133" i="6" s="1"/>
  <c r="P134" i="6"/>
  <c r="BK134" i="6"/>
  <c r="J134" i="6"/>
  <c r="BE134" i="6"/>
  <c r="BI132" i="6"/>
  <c r="BH132" i="6"/>
  <c r="BG132" i="6"/>
  <c r="BF132" i="6"/>
  <c r="T132" i="6"/>
  <c r="R132" i="6"/>
  <c r="P132" i="6"/>
  <c r="BK132" i="6"/>
  <c r="J132" i="6"/>
  <c r="BE132" i="6" s="1"/>
  <c r="BI131" i="6"/>
  <c r="BH131" i="6"/>
  <c r="BG131" i="6"/>
  <c r="BF131" i="6"/>
  <c r="T131" i="6"/>
  <c r="R131" i="6"/>
  <c r="P131" i="6"/>
  <c r="P128" i="6" s="1"/>
  <c r="BK131" i="6"/>
  <c r="J131" i="6"/>
  <c r="BE131" i="6"/>
  <c r="BI130" i="6"/>
  <c r="BH130" i="6"/>
  <c r="F36" i="6" s="1"/>
  <c r="BC99" i="1" s="1"/>
  <c r="BG130" i="6"/>
  <c r="BF130" i="6"/>
  <c r="T130" i="6"/>
  <c r="R130" i="6"/>
  <c r="P130" i="6"/>
  <c r="BK130" i="6"/>
  <c r="J130" i="6"/>
  <c r="BE130" i="6" s="1"/>
  <c r="BI129" i="6"/>
  <c r="BH129" i="6"/>
  <c r="BG129" i="6"/>
  <c r="BF129" i="6"/>
  <c r="T129" i="6"/>
  <c r="R129" i="6"/>
  <c r="P129" i="6"/>
  <c r="BK129" i="6"/>
  <c r="J129" i="6"/>
  <c r="BE129" i="6" s="1"/>
  <c r="BI127" i="6"/>
  <c r="BH127" i="6"/>
  <c r="BG127" i="6"/>
  <c r="BF127" i="6"/>
  <c r="J34" i="6"/>
  <c r="AW99" i="1" s="1"/>
  <c r="T127" i="6"/>
  <c r="T126" i="6" s="1"/>
  <c r="R127" i="6"/>
  <c r="R126" i="6" s="1"/>
  <c r="P127" i="6"/>
  <c r="P126" i="6" s="1"/>
  <c r="BK127" i="6"/>
  <c r="BK126" i="6" s="1"/>
  <c r="J127" i="6"/>
  <c r="BE127" i="6" s="1"/>
  <c r="J121" i="6"/>
  <c r="F118" i="6"/>
  <c r="E116" i="6"/>
  <c r="J92" i="6"/>
  <c r="F89" i="6"/>
  <c r="E87" i="6"/>
  <c r="J21" i="6"/>
  <c r="E21" i="6"/>
  <c r="J91" i="6" s="1"/>
  <c r="J20" i="6"/>
  <c r="J18" i="6"/>
  <c r="E18" i="6"/>
  <c r="J17" i="6"/>
  <c r="J15" i="6"/>
  <c r="E15" i="6"/>
  <c r="J14" i="6"/>
  <c r="J12" i="6"/>
  <c r="E7" i="6"/>
  <c r="J37" i="5"/>
  <c r="J36" i="5"/>
  <c r="AY98" i="1" s="1"/>
  <c r="J35" i="5"/>
  <c r="AX98" i="1"/>
  <c r="BI153" i="5"/>
  <c r="BH153" i="5"/>
  <c r="BG153" i="5"/>
  <c r="BF153" i="5"/>
  <c r="T153" i="5"/>
  <c r="T152" i="5" s="1"/>
  <c r="R153" i="5"/>
  <c r="R152" i="5" s="1"/>
  <c r="P153" i="5"/>
  <c r="P152" i="5" s="1"/>
  <c r="BK153" i="5"/>
  <c r="BK152" i="5" s="1"/>
  <c r="J152" i="5" s="1"/>
  <c r="J104" i="5" s="1"/>
  <c r="J153" i="5"/>
  <c r="BE153" i="5"/>
  <c r="BI151" i="5"/>
  <c r="BH151" i="5"/>
  <c r="BG151" i="5"/>
  <c r="BF151" i="5"/>
  <c r="T151" i="5"/>
  <c r="T150" i="5" s="1"/>
  <c r="R151" i="5"/>
  <c r="R150" i="5"/>
  <c r="P151" i="5"/>
  <c r="P150" i="5" s="1"/>
  <c r="P149" i="5" s="1"/>
  <c r="BK151" i="5"/>
  <c r="BK150" i="5"/>
  <c r="J150" i="5" s="1"/>
  <c r="J103" i="5" s="1"/>
  <c r="BK149" i="5"/>
  <c r="J149" i="5" s="1"/>
  <c r="J102" i="5" s="1"/>
  <c r="J151" i="5"/>
  <c r="BE151" i="5"/>
  <c r="BI148" i="5"/>
  <c r="BH148" i="5"/>
  <c r="BG148" i="5"/>
  <c r="BF148" i="5"/>
  <c r="T148" i="5"/>
  <c r="R148" i="5"/>
  <c r="P148" i="5"/>
  <c r="BK148" i="5"/>
  <c r="J148" i="5"/>
  <c r="BE148" i="5" s="1"/>
  <c r="BI147" i="5"/>
  <c r="BH147" i="5"/>
  <c r="BG147" i="5"/>
  <c r="BF147" i="5"/>
  <c r="T147" i="5"/>
  <c r="R147" i="5"/>
  <c r="P147" i="5"/>
  <c r="BK147" i="5"/>
  <c r="J147" i="5"/>
  <c r="BE147" i="5" s="1"/>
  <c r="BI146" i="5"/>
  <c r="BH146" i="5"/>
  <c r="BG146" i="5"/>
  <c r="BF146" i="5"/>
  <c r="T146" i="5"/>
  <c r="R146" i="5"/>
  <c r="P146" i="5"/>
  <c r="BK146" i="5"/>
  <c r="J146" i="5"/>
  <c r="BE146" i="5"/>
  <c r="BI145" i="5"/>
  <c r="BH145" i="5"/>
  <c r="BG145" i="5"/>
  <c r="BF145" i="5"/>
  <c r="T145" i="5"/>
  <c r="R145" i="5"/>
  <c r="P145" i="5"/>
  <c r="BK145" i="5"/>
  <c r="J145" i="5"/>
  <c r="BE145" i="5" s="1"/>
  <c r="BI144" i="5"/>
  <c r="BH144" i="5"/>
  <c r="BG144" i="5"/>
  <c r="BF144" i="5"/>
  <c r="T144" i="5"/>
  <c r="R144" i="5"/>
  <c r="R142" i="5" s="1"/>
  <c r="P144" i="5"/>
  <c r="BK144" i="5"/>
  <c r="J144" i="5"/>
  <c r="BE144" i="5"/>
  <c r="BI143" i="5"/>
  <c r="BH143" i="5"/>
  <c r="BG143" i="5"/>
  <c r="BF143" i="5"/>
  <c r="T143" i="5"/>
  <c r="R143" i="5"/>
  <c r="P143" i="5"/>
  <c r="BK143" i="5"/>
  <c r="BK142" i="5" s="1"/>
  <c r="J142" i="5" s="1"/>
  <c r="J101" i="5" s="1"/>
  <c r="J143" i="5"/>
  <c r="BE143" i="5"/>
  <c r="BI141" i="5"/>
  <c r="BH141" i="5"/>
  <c r="BG141" i="5"/>
  <c r="BF141" i="5"/>
  <c r="T141" i="5"/>
  <c r="R141" i="5"/>
  <c r="P141" i="5"/>
  <c r="BK141" i="5"/>
  <c r="J141" i="5"/>
  <c r="BE141" i="5" s="1"/>
  <c r="BI140" i="5"/>
  <c r="BH140" i="5"/>
  <c r="BG140" i="5"/>
  <c r="BF140" i="5"/>
  <c r="T140" i="5"/>
  <c r="R140" i="5"/>
  <c r="P140" i="5"/>
  <c r="BK140" i="5"/>
  <c r="J140" i="5"/>
  <c r="BE140" i="5"/>
  <c r="BI139" i="5"/>
  <c r="BH139" i="5"/>
  <c r="BG139" i="5"/>
  <c r="BF139" i="5"/>
  <c r="T139" i="5"/>
  <c r="R139" i="5"/>
  <c r="P139" i="5"/>
  <c r="BK139" i="5"/>
  <c r="J139" i="5"/>
  <c r="BE139" i="5" s="1"/>
  <c r="BI138" i="5"/>
  <c r="BH138" i="5"/>
  <c r="BG138" i="5"/>
  <c r="BF138" i="5"/>
  <c r="T138" i="5"/>
  <c r="R138" i="5"/>
  <c r="P138" i="5"/>
  <c r="BK138" i="5"/>
  <c r="J138" i="5"/>
  <c r="BE138" i="5"/>
  <c r="BI137" i="5"/>
  <c r="BH137" i="5"/>
  <c r="BG137" i="5"/>
  <c r="BF137" i="5"/>
  <c r="T137" i="5"/>
  <c r="R137" i="5"/>
  <c r="P137" i="5"/>
  <c r="BK137" i="5"/>
  <c r="J137" i="5"/>
  <c r="BE137" i="5" s="1"/>
  <c r="BI136" i="5"/>
  <c r="BH136" i="5"/>
  <c r="BG136" i="5"/>
  <c r="BF136" i="5"/>
  <c r="T136" i="5"/>
  <c r="T135" i="5" s="1"/>
  <c r="R136" i="5"/>
  <c r="P136" i="5"/>
  <c r="BK136" i="5"/>
  <c r="J136" i="5"/>
  <c r="BE136" i="5" s="1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R133" i="5"/>
  <c r="P133" i="5"/>
  <c r="BK133" i="5"/>
  <c r="J133" i="5"/>
  <c r="BE133" i="5" s="1"/>
  <c r="BI132" i="5"/>
  <c r="BH132" i="5"/>
  <c r="BG132" i="5"/>
  <c r="BF132" i="5"/>
  <c r="T132" i="5"/>
  <c r="R132" i="5"/>
  <c r="P132" i="5"/>
  <c r="BK132" i="5"/>
  <c r="J132" i="5"/>
  <c r="BE132" i="5"/>
  <c r="BI131" i="5"/>
  <c r="BH131" i="5"/>
  <c r="BG131" i="5"/>
  <c r="BF131" i="5"/>
  <c r="T131" i="5"/>
  <c r="R131" i="5"/>
  <c r="P131" i="5"/>
  <c r="BK131" i="5"/>
  <c r="J131" i="5"/>
  <c r="BE131" i="5" s="1"/>
  <c r="BI130" i="5"/>
  <c r="BH130" i="5"/>
  <c r="BG130" i="5"/>
  <c r="BF130" i="5"/>
  <c r="T130" i="5"/>
  <c r="R130" i="5"/>
  <c r="P130" i="5"/>
  <c r="P128" i="5" s="1"/>
  <c r="BK130" i="5"/>
  <c r="J130" i="5"/>
  <c r="BE130" i="5"/>
  <c r="BI129" i="5"/>
  <c r="F37" i="5" s="1"/>
  <c r="BD98" i="1" s="1"/>
  <c r="BH129" i="5"/>
  <c r="BG129" i="5"/>
  <c r="BF129" i="5"/>
  <c r="T129" i="5"/>
  <c r="R129" i="5"/>
  <c r="P129" i="5"/>
  <c r="BK129" i="5"/>
  <c r="J129" i="5"/>
  <c r="BE129" i="5" s="1"/>
  <c r="BI127" i="5"/>
  <c r="BH127" i="5"/>
  <c r="BG127" i="5"/>
  <c r="BF127" i="5"/>
  <c r="T127" i="5"/>
  <c r="T126" i="5" s="1"/>
  <c r="R127" i="5"/>
  <c r="R126" i="5"/>
  <c r="P127" i="5"/>
  <c r="P126" i="5" s="1"/>
  <c r="BK127" i="5"/>
  <c r="BK126" i="5" s="1"/>
  <c r="J127" i="5"/>
  <c r="BE127" i="5" s="1"/>
  <c r="J121" i="5"/>
  <c r="F118" i="5"/>
  <c r="E116" i="5"/>
  <c r="J92" i="5"/>
  <c r="F89" i="5"/>
  <c r="E87" i="5"/>
  <c r="J21" i="5"/>
  <c r="E21" i="5"/>
  <c r="J120" i="5" s="1"/>
  <c r="J20" i="5"/>
  <c r="J18" i="5"/>
  <c r="E18" i="5"/>
  <c r="F92" i="5" s="1"/>
  <c r="F121" i="5"/>
  <c r="J17" i="5"/>
  <c r="J15" i="5"/>
  <c r="E15" i="5"/>
  <c r="F120" i="5" s="1"/>
  <c r="F91" i="5"/>
  <c r="J14" i="5"/>
  <c r="J12" i="5"/>
  <c r="J118" i="5" s="1"/>
  <c r="J89" i="5"/>
  <c r="E7" i="5"/>
  <c r="E85" i="5" s="1"/>
  <c r="E114" i="5"/>
  <c r="J37" i="4"/>
  <c r="J36" i="4"/>
  <c r="AY97" i="1"/>
  <c r="J35" i="4"/>
  <c r="AX97" i="1" s="1"/>
  <c r="BI148" i="4"/>
  <c r="BH148" i="4"/>
  <c r="BG148" i="4"/>
  <c r="BF148" i="4"/>
  <c r="T148" i="4"/>
  <c r="T147" i="4"/>
  <c r="R148" i="4"/>
  <c r="R147" i="4" s="1"/>
  <c r="P148" i="4"/>
  <c r="P147" i="4"/>
  <c r="BK148" i="4"/>
  <c r="BK147" i="4" s="1"/>
  <c r="J147" i="4" s="1"/>
  <c r="J104" i="4" s="1"/>
  <c r="J148" i="4"/>
  <c r="BE148" i="4" s="1"/>
  <c r="BI146" i="4"/>
  <c r="BH146" i="4"/>
  <c r="BG146" i="4"/>
  <c r="BF146" i="4"/>
  <c r="T146" i="4"/>
  <c r="T145" i="4"/>
  <c r="T144" i="4" s="1"/>
  <c r="R146" i="4"/>
  <c r="R145" i="4" s="1"/>
  <c r="P146" i="4"/>
  <c r="P145" i="4"/>
  <c r="P144" i="4" s="1"/>
  <c r="BK146" i="4"/>
  <c r="BK145" i="4" s="1"/>
  <c r="J146" i="4"/>
  <c r="BE146" i="4" s="1"/>
  <c r="BI143" i="4"/>
  <c r="BH143" i="4"/>
  <c r="BG143" i="4"/>
  <c r="BF143" i="4"/>
  <c r="T143" i="4"/>
  <c r="R143" i="4"/>
  <c r="P143" i="4"/>
  <c r="BK143" i="4"/>
  <c r="J143" i="4"/>
  <c r="BE143" i="4"/>
  <c r="BI142" i="4"/>
  <c r="BH142" i="4"/>
  <c r="BG142" i="4"/>
  <c r="BF142" i="4"/>
  <c r="T142" i="4"/>
  <c r="R142" i="4"/>
  <c r="P142" i="4"/>
  <c r="BK142" i="4"/>
  <c r="J142" i="4"/>
  <c r="BE142" i="4"/>
  <c r="BI141" i="4"/>
  <c r="BH141" i="4"/>
  <c r="BG141" i="4"/>
  <c r="BF141" i="4"/>
  <c r="T141" i="4"/>
  <c r="R141" i="4"/>
  <c r="P141" i="4"/>
  <c r="BK141" i="4"/>
  <c r="J141" i="4"/>
  <c r="BE141" i="4"/>
  <c r="BI140" i="4"/>
  <c r="BH140" i="4"/>
  <c r="BG140" i="4"/>
  <c r="BF140" i="4"/>
  <c r="T140" i="4"/>
  <c r="R140" i="4"/>
  <c r="P140" i="4"/>
  <c r="BK140" i="4"/>
  <c r="J140" i="4"/>
  <c r="BE140" i="4" s="1"/>
  <c r="BI139" i="4"/>
  <c r="BH139" i="4"/>
  <c r="BG139" i="4"/>
  <c r="BF139" i="4"/>
  <c r="T139" i="4"/>
  <c r="R139" i="4"/>
  <c r="P139" i="4"/>
  <c r="BK139" i="4"/>
  <c r="J139" i="4"/>
  <c r="BE139" i="4"/>
  <c r="BI138" i="4"/>
  <c r="BH138" i="4"/>
  <c r="BG138" i="4"/>
  <c r="BF138" i="4"/>
  <c r="T138" i="4"/>
  <c r="T137" i="4" s="1"/>
  <c r="R138" i="4"/>
  <c r="P138" i="4"/>
  <c r="BK138" i="4"/>
  <c r="J138" i="4"/>
  <c r="BE138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P134" i="4"/>
  <c r="BK135" i="4"/>
  <c r="BK134" i="4" s="1"/>
  <c r="J134" i="4" s="1"/>
  <c r="J100" i="4" s="1"/>
  <c r="J135" i="4"/>
  <c r="BE135" i="4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P132" i="4"/>
  <c r="BK132" i="4"/>
  <c r="J132" i="4"/>
  <c r="BE132" i="4" s="1"/>
  <c r="BI131" i="4"/>
  <c r="BH131" i="4"/>
  <c r="BG131" i="4"/>
  <c r="BF131" i="4"/>
  <c r="T131" i="4"/>
  <c r="R131" i="4"/>
  <c r="P131" i="4"/>
  <c r="P128" i="4" s="1"/>
  <c r="BK131" i="4"/>
  <c r="J131" i="4"/>
  <c r="BE131" i="4"/>
  <c r="BI130" i="4"/>
  <c r="BH130" i="4"/>
  <c r="BG130" i="4"/>
  <c r="BF130" i="4"/>
  <c r="T130" i="4"/>
  <c r="T128" i="4" s="1"/>
  <c r="R130" i="4"/>
  <c r="P130" i="4"/>
  <c r="BK130" i="4"/>
  <c r="J130" i="4"/>
  <c r="BE130" i="4" s="1"/>
  <c r="BI129" i="4"/>
  <c r="BH129" i="4"/>
  <c r="BG129" i="4"/>
  <c r="BF129" i="4"/>
  <c r="J34" i="4" s="1"/>
  <c r="AW97" i="1" s="1"/>
  <c r="T129" i="4"/>
  <c r="R129" i="4"/>
  <c r="P129" i="4"/>
  <c r="BK129" i="4"/>
  <c r="BK128" i="4" s="1"/>
  <c r="J128" i="4" s="1"/>
  <c r="J99" i="4" s="1"/>
  <c r="J129" i="4"/>
  <c r="BE129" i="4"/>
  <c r="BI127" i="4"/>
  <c r="BH127" i="4"/>
  <c r="BG127" i="4"/>
  <c r="BF127" i="4"/>
  <c r="T127" i="4"/>
  <c r="T126" i="4" s="1"/>
  <c r="R127" i="4"/>
  <c r="R126" i="4" s="1"/>
  <c r="P127" i="4"/>
  <c r="P126" i="4" s="1"/>
  <c r="BK127" i="4"/>
  <c r="BK126" i="4" s="1"/>
  <c r="J127" i="4"/>
  <c r="BE127" i="4" s="1"/>
  <c r="J121" i="4"/>
  <c r="F118" i="4"/>
  <c r="E116" i="4"/>
  <c r="J92" i="4"/>
  <c r="F89" i="4"/>
  <c r="E87" i="4"/>
  <c r="J21" i="4"/>
  <c r="E21" i="4"/>
  <c r="J91" i="4" s="1"/>
  <c r="J120" i="4"/>
  <c r="J20" i="4"/>
  <c r="J18" i="4"/>
  <c r="E18" i="4"/>
  <c r="F121" i="4" s="1"/>
  <c r="J17" i="4"/>
  <c r="J15" i="4"/>
  <c r="E15" i="4"/>
  <c r="J14" i="4"/>
  <c r="J12" i="4"/>
  <c r="J118" i="4" s="1"/>
  <c r="E7" i="4"/>
  <c r="E114" i="4" s="1"/>
  <c r="J37" i="3"/>
  <c r="J36" i="3"/>
  <c r="AY96" i="1" s="1"/>
  <c r="J35" i="3"/>
  <c r="AX96" i="1" s="1"/>
  <c r="BI148" i="3"/>
  <c r="BH148" i="3"/>
  <c r="BG148" i="3"/>
  <c r="BF148" i="3"/>
  <c r="T148" i="3"/>
  <c r="T147" i="3" s="1"/>
  <c r="R148" i="3"/>
  <c r="R147" i="3"/>
  <c r="P148" i="3"/>
  <c r="P147" i="3" s="1"/>
  <c r="BK148" i="3"/>
  <c r="BK147" i="3"/>
  <c r="J147" i="3"/>
  <c r="J104" i="3" s="1"/>
  <c r="J148" i="3"/>
  <c r="BE148" i="3" s="1"/>
  <c r="BI146" i="3"/>
  <c r="BH146" i="3"/>
  <c r="BG146" i="3"/>
  <c r="BF146" i="3"/>
  <c r="T146" i="3"/>
  <c r="T145" i="3" s="1"/>
  <c r="T144" i="3" s="1"/>
  <c r="R146" i="3"/>
  <c r="R145" i="3"/>
  <c r="R144" i="3" s="1"/>
  <c r="P146" i="3"/>
  <c r="P145" i="3"/>
  <c r="BK146" i="3"/>
  <c r="BK145" i="3" s="1"/>
  <c r="J146" i="3"/>
  <c r="BE146" i="3" s="1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R137" i="3" s="1"/>
  <c r="P138" i="3"/>
  <c r="BK138" i="3"/>
  <c r="J138" i="3"/>
  <c r="BE138" i="3" s="1"/>
  <c r="BI136" i="3"/>
  <c r="BH136" i="3"/>
  <c r="BG136" i="3"/>
  <c r="BF136" i="3"/>
  <c r="T136" i="3"/>
  <c r="T134" i="3" s="1"/>
  <c r="R136" i="3"/>
  <c r="P136" i="3"/>
  <c r="BK136" i="3"/>
  <c r="J136" i="3"/>
  <c r="BE136" i="3" s="1"/>
  <c r="BI135" i="3"/>
  <c r="BH135" i="3"/>
  <c r="BG135" i="3"/>
  <c r="BF135" i="3"/>
  <c r="T135" i="3"/>
  <c r="R135" i="3"/>
  <c r="R134" i="3" s="1"/>
  <c r="P135" i="3"/>
  <c r="P134" i="3" s="1"/>
  <c r="BK135" i="3"/>
  <c r="J135" i="3"/>
  <c r="BE135" i="3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J34" i="3"/>
  <c r="AW96" i="1" s="1"/>
  <c r="T127" i="3"/>
  <c r="T126" i="3" s="1"/>
  <c r="R127" i="3"/>
  <c r="R126" i="3" s="1"/>
  <c r="P127" i="3"/>
  <c r="P126" i="3" s="1"/>
  <c r="BK127" i="3"/>
  <c r="BK126" i="3" s="1"/>
  <c r="J127" i="3"/>
  <c r="BE127" i="3"/>
  <c r="J121" i="3"/>
  <c r="F118" i="3"/>
  <c r="E116" i="3"/>
  <c r="J92" i="3"/>
  <c r="F89" i="3"/>
  <c r="E87" i="3"/>
  <c r="J21" i="3"/>
  <c r="E21" i="3"/>
  <c r="J91" i="3" s="1"/>
  <c r="J120" i="3"/>
  <c r="J20" i="3"/>
  <c r="J18" i="3"/>
  <c r="E18" i="3"/>
  <c r="F121" i="3" s="1"/>
  <c r="J17" i="3"/>
  <c r="J15" i="3"/>
  <c r="E15" i="3"/>
  <c r="F120" i="3" s="1"/>
  <c r="F91" i="3"/>
  <c r="J14" i="3"/>
  <c r="J12" i="3"/>
  <c r="E7" i="3"/>
  <c r="E114" i="3" s="1"/>
  <c r="J37" i="2"/>
  <c r="J36" i="2"/>
  <c r="AY95" i="1" s="1"/>
  <c r="J35" i="2"/>
  <c r="AX95" i="1"/>
  <c r="BI148" i="2"/>
  <c r="BH148" i="2"/>
  <c r="BG148" i="2"/>
  <c r="BF148" i="2"/>
  <c r="T148" i="2"/>
  <c r="T147" i="2" s="1"/>
  <c r="R148" i="2"/>
  <c r="R147" i="2" s="1"/>
  <c r="P148" i="2"/>
  <c r="P147" i="2" s="1"/>
  <c r="BK148" i="2"/>
  <c r="BK147" i="2"/>
  <c r="J147" i="2" s="1"/>
  <c r="J104" i="2" s="1"/>
  <c r="J148" i="2"/>
  <c r="BE148" i="2" s="1"/>
  <c r="BI146" i="2"/>
  <c r="BH146" i="2"/>
  <c r="BG146" i="2"/>
  <c r="BF146" i="2"/>
  <c r="T146" i="2"/>
  <c r="T145" i="2" s="1"/>
  <c r="T144" i="2" s="1"/>
  <c r="R146" i="2"/>
  <c r="R145" i="2" s="1"/>
  <c r="P146" i="2"/>
  <c r="P145" i="2"/>
  <c r="BK146" i="2"/>
  <c r="BK145" i="2" s="1"/>
  <c r="J146" i="2"/>
  <c r="BE146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BK137" i="2" s="1"/>
  <c r="J137" i="2" s="1"/>
  <c r="J101" i="2" s="1"/>
  <c r="J139" i="2"/>
  <c r="BE139" i="2"/>
  <c r="BI138" i="2"/>
  <c r="BH138" i="2"/>
  <c r="BG138" i="2"/>
  <c r="BF138" i="2"/>
  <c r="T138" i="2"/>
  <c r="R138" i="2"/>
  <c r="R137" i="2" s="1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P134" i="2"/>
  <c r="BK135" i="2"/>
  <c r="BK134" i="2" s="1"/>
  <c r="J134" i="2" s="1"/>
  <c r="J100" i="2" s="1"/>
  <c r="J135" i="2"/>
  <c r="BE135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P128" i="2" s="1"/>
  <c r="BK131" i="2"/>
  <c r="J131" i="2"/>
  <c r="BE131" i="2"/>
  <c r="BI130" i="2"/>
  <c r="BH130" i="2"/>
  <c r="BG130" i="2"/>
  <c r="BF130" i="2"/>
  <c r="T130" i="2"/>
  <c r="T128" i="2" s="1"/>
  <c r="R130" i="2"/>
  <c r="P130" i="2"/>
  <c r="BK130" i="2"/>
  <c r="J130" i="2"/>
  <c r="BE130" i="2" s="1"/>
  <c r="BI129" i="2"/>
  <c r="BH129" i="2"/>
  <c r="BG129" i="2"/>
  <c r="BF129" i="2"/>
  <c r="J34" i="2" s="1"/>
  <c r="AW95" i="1" s="1"/>
  <c r="T129" i="2"/>
  <c r="R129" i="2"/>
  <c r="P129" i="2"/>
  <c r="BK129" i="2"/>
  <c r="BK128" i="2" s="1"/>
  <c r="J128" i="2" s="1"/>
  <c r="J99" i="2" s="1"/>
  <c r="J129" i="2"/>
  <c r="BE129" i="2"/>
  <c r="BI127" i="2"/>
  <c r="BH127" i="2"/>
  <c r="BG127" i="2"/>
  <c r="BF127" i="2"/>
  <c r="T127" i="2"/>
  <c r="T126" i="2" s="1"/>
  <c r="R127" i="2"/>
  <c r="R126" i="2" s="1"/>
  <c r="P127" i="2"/>
  <c r="P126" i="2" s="1"/>
  <c r="BK127" i="2"/>
  <c r="BK126" i="2" s="1"/>
  <c r="J127" i="2"/>
  <c r="BE127" i="2" s="1"/>
  <c r="J121" i="2"/>
  <c r="F118" i="2"/>
  <c r="E116" i="2"/>
  <c r="J92" i="2"/>
  <c r="F89" i="2"/>
  <c r="E87" i="2"/>
  <c r="J21" i="2"/>
  <c r="E21" i="2"/>
  <c r="J91" i="2" s="1"/>
  <c r="J120" i="2"/>
  <c r="J20" i="2"/>
  <c r="J18" i="2"/>
  <c r="E18" i="2"/>
  <c r="F121" i="2" s="1"/>
  <c r="J17" i="2"/>
  <c r="J15" i="2"/>
  <c r="E15" i="2"/>
  <c r="J14" i="2"/>
  <c r="J12" i="2"/>
  <c r="J118" i="2" s="1"/>
  <c r="E7" i="2"/>
  <c r="E114" i="2" s="1"/>
  <c r="AS94" i="1"/>
  <c r="L90" i="1"/>
  <c r="AM90" i="1"/>
  <c r="AM89" i="1"/>
  <c r="L89" i="1"/>
  <c r="AM87" i="1"/>
  <c r="L87" i="1"/>
  <c r="L85" i="1"/>
  <c r="L84" i="1"/>
  <c r="J89" i="2" l="1"/>
  <c r="J89" i="4"/>
  <c r="J118" i="8"/>
  <c r="J89" i="14"/>
  <c r="J126" i="6"/>
  <c r="J98" i="6" s="1"/>
  <c r="F91" i="8"/>
  <c r="F120" i="8"/>
  <c r="BK137" i="9"/>
  <c r="J137" i="9" s="1"/>
  <c r="J101" i="9" s="1"/>
  <c r="R137" i="4"/>
  <c r="T128" i="5"/>
  <c r="F36" i="4"/>
  <c r="BC97" i="1" s="1"/>
  <c r="F35" i="9"/>
  <c r="BB102" i="1" s="1"/>
  <c r="J118" i="3"/>
  <c r="J89" i="3"/>
  <c r="J126" i="8"/>
  <c r="J98" i="8" s="1"/>
  <c r="J120" i="10"/>
  <c r="J91" i="10"/>
  <c r="T137" i="2"/>
  <c r="F34" i="3"/>
  <c r="BA96" i="1" s="1"/>
  <c r="R128" i="3"/>
  <c r="R125" i="3" s="1"/>
  <c r="R124" i="3" s="1"/>
  <c r="BK137" i="4"/>
  <c r="J137" i="4" s="1"/>
  <c r="J101" i="4" s="1"/>
  <c r="F120" i="6"/>
  <c r="F91" i="6"/>
  <c r="F36" i="2"/>
  <c r="BC95" i="1" s="1"/>
  <c r="F37" i="2"/>
  <c r="BD95" i="1" s="1"/>
  <c r="F37" i="4"/>
  <c r="BD97" i="1" s="1"/>
  <c r="F120" i="2"/>
  <c r="F91" i="2"/>
  <c r="T134" i="2"/>
  <c r="T125" i="2" s="1"/>
  <c r="T124" i="2" s="1"/>
  <c r="R144" i="2"/>
  <c r="F120" i="4"/>
  <c r="F91" i="4"/>
  <c r="T134" i="4"/>
  <c r="T125" i="4" s="1"/>
  <c r="T124" i="4" s="1"/>
  <c r="BK135" i="5"/>
  <c r="J135" i="5" s="1"/>
  <c r="J100" i="5" s="1"/>
  <c r="J118" i="6"/>
  <c r="J89" i="6"/>
  <c r="P137" i="2"/>
  <c r="P125" i="2" s="1"/>
  <c r="P124" i="2" s="1"/>
  <c r="AU95" i="1" s="1"/>
  <c r="F35" i="3"/>
  <c r="BB96" i="1" s="1"/>
  <c r="T137" i="3"/>
  <c r="BK137" i="3"/>
  <c r="J137" i="3" s="1"/>
  <c r="J101" i="3" s="1"/>
  <c r="P137" i="4"/>
  <c r="P125" i="4" s="1"/>
  <c r="P124" i="4" s="1"/>
  <c r="AU97" i="1" s="1"/>
  <c r="P135" i="5"/>
  <c r="P125" i="5" s="1"/>
  <c r="P124" i="5" s="1"/>
  <c r="AU98" i="1" s="1"/>
  <c r="F34" i="6"/>
  <c r="BA99" i="1" s="1"/>
  <c r="BK128" i="6"/>
  <c r="J128" i="6" s="1"/>
  <c r="J99" i="6" s="1"/>
  <c r="T128" i="6"/>
  <c r="J131" i="7"/>
  <c r="J100" i="7" s="1"/>
  <c r="BK130" i="7"/>
  <c r="J130" i="7" s="1"/>
  <c r="J99" i="7" s="1"/>
  <c r="T121" i="14"/>
  <c r="P130" i="14"/>
  <c r="F37" i="15"/>
  <c r="BD108" i="1" s="1"/>
  <c r="F117" i="16"/>
  <c r="F91" i="16"/>
  <c r="T121" i="17"/>
  <c r="P121" i="13"/>
  <c r="AU106" i="1" s="1"/>
  <c r="F34" i="2"/>
  <c r="BA95" i="1" s="1"/>
  <c r="R128" i="2"/>
  <c r="P144" i="2"/>
  <c r="J33" i="3"/>
  <c r="AV96" i="1" s="1"/>
  <c r="AT96" i="1" s="1"/>
  <c r="F34" i="4"/>
  <c r="BA97" i="1" s="1"/>
  <c r="R128" i="4"/>
  <c r="J34" i="5"/>
  <c r="AW98" i="1" s="1"/>
  <c r="R149" i="5"/>
  <c r="BK128" i="8"/>
  <c r="J128" i="8" s="1"/>
  <c r="J99" i="8" s="1"/>
  <c r="P125" i="9"/>
  <c r="P124" i="9" s="1"/>
  <c r="AU102" i="1" s="1"/>
  <c r="F121" i="10"/>
  <c r="F92" i="10"/>
  <c r="F35" i="2"/>
  <c r="BB95" i="1" s="1"/>
  <c r="R134" i="2"/>
  <c r="R125" i="2" s="1"/>
  <c r="R124" i="2" s="1"/>
  <c r="F36" i="3"/>
  <c r="BC96" i="1" s="1"/>
  <c r="BK128" i="3"/>
  <c r="J128" i="3" s="1"/>
  <c r="J99" i="3" s="1"/>
  <c r="T128" i="3"/>
  <c r="F37" i="3"/>
  <c r="BD96" i="1" s="1"/>
  <c r="P128" i="3"/>
  <c r="BK134" i="3"/>
  <c r="J134" i="3" s="1"/>
  <c r="J100" i="3" s="1"/>
  <c r="P137" i="3"/>
  <c r="P125" i="3" s="1"/>
  <c r="P124" i="3" s="1"/>
  <c r="AU96" i="1" s="1"/>
  <c r="P144" i="3"/>
  <c r="F35" i="4"/>
  <c r="BB97" i="1" s="1"/>
  <c r="R134" i="4"/>
  <c r="R135" i="5"/>
  <c r="J120" i="6"/>
  <c r="R140" i="6"/>
  <c r="J91" i="8"/>
  <c r="J120" i="8"/>
  <c r="F33" i="8"/>
  <c r="AZ101" i="1" s="1"/>
  <c r="P137" i="8"/>
  <c r="T144" i="8"/>
  <c r="T124" i="8" s="1"/>
  <c r="E85" i="9"/>
  <c r="E114" i="9"/>
  <c r="F37" i="9"/>
  <c r="BD102" i="1" s="1"/>
  <c r="P134" i="9"/>
  <c r="R128" i="10"/>
  <c r="R125" i="10" s="1"/>
  <c r="R124" i="10" s="1"/>
  <c r="T137" i="10"/>
  <c r="T125" i="10" s="1"/>
  <c r="T124" i="10" s="1"/>
  <c r="F35" i="11"/>
  <c r="BB104" i="1" s="1"/>
  <c r="F37" i="11"/>
  <c r="BD104" i="1" s="1"/>
  <c r="F117" i="12"/>
  <c r="F91" i="12"/>
  <c r="P123" i="12"/>
  <c r="P122" i="12" s="1"/>
  <c r="P121" i="12" s="1"/>
  <c r="AU105" i="1" s="1"/>
  <c r="F35" i="12"/>
  <c r="BB105" i="1" s="1"/>
  <c r="F37" i="12"/>
  <c r="BD105" i="1" s="1"/>
  <c r="J33" i="13"/>
  <c r="AV106" i="1" s="1"/>
  <c r="T130" i="13"/>
  <c r="T121" i="13" s="1"/>
  <c r="P121" i="14"/>
  <c r="AU107" i="1" s="1"/>
  <c r="J34" i="14"/>
  <c r="AW107" i="1" s="1"/>
  <c r="AT107" i="1" s="1"/>
  <c r="R123" i="15"/>
  <c r="R122" i="15" s="1"/>
  <c r="R121" i="15" s="1"/>
  <c r="F37" i="16"/>
  <c r="BD109" i="1" s="1"/>
  <c r="P123" i="16"/>
  <c r="P122" i="16" s="1"/>
  <c r="P121" i="16" s="1"/>
  <c r="AU109" i="1" s="1"/>
  <c r="F34" i="17"/>
  <c r="BA110" i="1" s="1"/>
  <c r="R144" i="4"/>
  <c r="F36" i="5"/>
  <c r="BC98" i="1" s="1"/>
  <c r="BK128" i="5"/>
  <c r="J128" i="5" s="1"/>
  <c r="J99" i="5" s="1"/>
  <c r="R128" i="5"/>
  <c r="R125" i="5" s="1"/>
  <c r="R124" i="5" s="1"/>
  <c r="F35" i="5"/>
  <c r="BB98" i="1" s="1"/>
  <c r="T149" i="5"/>
  <c r="R128" i="6"/>
  <c r="R147" i="6"/>
  <c r="R130" i="7"/>
  <c r="R121" i="7" s="1"/>
  <c r="R125" i="8"/>
  <c r="R128" i="9"/>
  <c r="R125" i="9" s="1"/>
  <c r="R124" i="9" s="1"/>
  <c r="R134" i="9"/>
  <c r="E85" i="10"/>
  <c r="E114" i="10"/>
  <c r="BK128" i="10"/>
  <c r="J128" i="10" s="1"/>
  <c r="J99" i="10" s="1"/>
  <c r="F36" i="11"/>
  <c r="BC104" i="1" s="1"/>
  <c r="J89" i="12"/>
  <c r="R123" i="12"/>
  <c r="R122" i="12" s="1"/>
  <c r="R121" i="12" s="1"/>
  <c r="F36" i="12"/>
  <c r="BC105" i="1" s="1"/>
  <c r="E111" i="14"/>
  <c r="F35" i="14"/>
  <c r="BB107" i="1" s="1"/>
  <c r="E85" i="15"/>
  <c r="E111" i="15"/>
  <c r="BK123" i="15"/>
  <c r="J123" i="15" s="1"/>
  <c r="J98" i="15" s="1"/>
  <c r="R130" i="16"/>
  <c r="F118" i="17"/>
  <c r="J91" i="17"/>
  <c r="F35" i="17"/>
  <c r="BB110" i="1" s="1"/>
  <c r="P147" i="6"/>
  <c r="J115" i="7"/>
  <c r="T123" i="7"/>
  <c r="T122" i="7" s="1"/>
  <c r="P125" i="8"/>
  <c r="P124" i="8" s="1"/>
  <c r="AU101" i="1" s="1"/>
  <c r="P134" i="8"/>
  <c r="BK137" i="8"/>
  <c r="J137" i="8" s="1"/>
  <c r="J101" i="8" s="1"/>
  <c r="R144" i="8"/>
  <c r="R124" i="8" s="1"/>
  <c r="F121" i="9"/>
  <c r="J91" i="9"/>
  <c r="F36" i="9"/>
  <c r="BC102" i="1" s="1"/>
  <c r="P144" i="9"/>
  <c r="P125" i="10"/>
  <c r="P124" i="10" s="1"/>
  <c r="AU103" i="1" s="1"/>
  <c r="P144" i="10"/>
  <c r="J34" i="11"/>
  <c r="AW104" i="1" s="1"/>
  <c r="R130" i="11"/>
  <c r="R121" i="11" s="1"/>
  <c r="T123" i="12"/>
  <c r="T122" i="12" s="1"/>
  <c r="T121" i="12" s="1"/>
  <c r="R123" i="13"/>
  <c r="R122" i="13" s="1"/>
  <c r="R130" i="13"/>
  <c r="BK123" i="14"/>
  <c r="BK122" i="14" s="1"/>
  <c r="J122" i="14" s="1"/>
  <c r="J97" i="14" s="1"/>
  <c r="R121" i="14"/>
  <c r="F36" i="15"/>
  <c r="BC108" i="1" s="1"/>
  <c r="F36" i="16"/>
  <c r="BC109" i="1" s="1"/>
  <c r="BK123" i="17"/>
  <c r="J123" i="17" s="1"/>
  <c r="J98" i="17" s="1"/>
  <c r="R130" i="17"/>
  <c r="F37" i="7"/>
  <c r="BD100" i="1" s="1"/>
  <c r="P123" i="7"/>
  <c r="P122" i="7" s="1"/>
  <c r="F35" i="7"/>
  <c r="BB100" i="1" s="1"/>
  <c r="F36" i="8"/>
  <c r="BC101" i="1" s="1"/>
  <c r="J34" i="9"/>
  <c r="AW102" i="1" s="1"/>
  <c r="R144" i="9"/>
  <c r="F36" i="10"/>
  <c r="BC103" i="1" s="1"/>
  <c r="BK137" i="10"/>
  <c r="J137" i="10" s="1"/>
  <c r="J101" i="10" s="1"/>
  <c r="R137" i="10"/>
  <c r="R144" i="10"/>
  <c r="BK123" i="11"/>
  <c r="BK122" i="11" s="1"/>
  <c r="BK123" i="12"/>
  <c r="F34" i="12"/>
  <c r="BA105" i="1" s="1"/>
  <c r="BK130" i="13"/>
  <c r="J130" i="13" s="1"/>
  <c r="J99" i="13" s="1"/>
  <c r="F34" i="15"/>
  <c r="BA108" i="1" s="1"/>
  <c r="J34" i="16"/>
  <c r="AW109" i="1" s="1"/>
  <c r="R123" i="16"/>
  <c r="R122" i="16" s="1"/>
  <c r="J33" i="2"/>
  <c r="AV95" i="1" s="1"/>
  <c r="AT95" i="1" s="1"/>
  <c r="R125" i="4"/>
  <c r="R124" i="4" s="1"/>
  <c r="J126" i="5"/>
  <c r="J98" i="5" s="1"/>
  <c r="BK144" i="2"/>
  <c r="J144" i="2" s="1"/>
  <c r="J102" i="2" s="1"/>
  <c r="J145" i="2"/>
  <c r="J103" i="2" s="1"/>
  <c r="J126" i="3"/>
  <c r="J98" i="3" s="1"/>
  <c r="BK125" i="3"/>
  <c r="J126" i="2"/>
  <c r="J98" i="2" s="1"/>
  <c r="BK125" i="2"/>
  <c r="J145" i="3"/>
  <c r="J103" i="3" s="1"/>
  <c r="BK144" i="3"/>
  <c r="J144" i="3" s="1"/>
  <c r="J102" i="3" s="1"/>
  <c r="J126" i="4"/>
  <c r="J98" i="4" s="1"/>
  <c r="BK125" i="4"/>
  <c r="J145" i="4"/>
  <c r="J103" i="4" s="1"/>
  <c r="BK144" i="4"/>
  <c r="J144" i="4" s="1"/>
  <c r="J102" i="4" s="1"/>
  <c r="F33" i="5"/>
  <c r="AZ98" i="1" s="1"/>
  <c r="J33" i="5"/>
  <c r="AV98" i="1" s="1"/>
  <c r="AT98" i="1" s="1"/>
  <c r="F33" i="4"/>
  <c r="AZ97" i="1" s="1"/>
  <c r="T125" i="3"/>
  <c r="T124" i="3" s="1"/>
  <c r="E85" i="2"/>
  <c r="F92" i="2"/>
  <c r="E85" i="3"/>
  <c r="F92" i="3"/>
  <c r="E85" i="4"/>
  <c r="F92" i="4"/>
  <c r="F34" i="5"/>
  <c r="BA98" i="1" s="1"/>
  <c r="T142" i="5"/>
  <c r="F33" i="6"/>
  <c r="AZ99" i="1" s="1"/>
  <c r="J33" i="6"/>
  <c r="AV99" i="1" s="1"/>
  <c r="AT99" i="1" s="1"/>
  <c r="T140" i="6"/>
  <c r="P140" i="6"/>
  <c r="J148" i="6"/>
  <c r="J103" i="6" s="1"/>
  <c r="BK147" i="6"/>
  <c r="J147" i="6" s="1"/>
  <c r="J102" i="6" s="1"/>
  <c r="T130" i="7"/>
  <c r="T121" i="7" s="1"/>
  <c r="F33" i="2"/>
  <c r="AZ95" i="1" s="1"/>
  <c r="F33" i="3"/>
  <c r="AZ96" i="1" s="1"/>
  <c r="J33" i="4"/>
  <c r="AV97" i="1" s="1"/>
  <c r="AT97" i="1" s="1"/>
  <c r="J91" i="5"/>
  <c r="P142" i="5"/>
  <c r="E114" i="6"/>
  <c r="E85" i="6"/>
  <c r="R125" i="6"/>
  <c r="R124" i="6" s="1"/>
  <c r="F35" i="6"/>
  <c r="BB99" i="1" s="1"/>
  <c r="F37" i="6"/>
  <c r="BD99" i="1" s="1"/>
  <c r="T133" i="6"/>
  <c r="T125" i="6"/>
  <c r="T124" i="6" s="1"/>
  <c r="P133" i="6"/>
  <c r="P125" i="6" s="1"/>
  <c r="P124" i="6" s="1"/>
  <c r="AU99" i="1" s="1"/>
  <c r="J33" i="7"/>
  <c r="AV100" i="1" s="1"/>
  <c r="AT100" i="1" s="1"/>
  <c r="F121" i="6"/>
  <c r="F92" i="6"/>
  <c r="F33" i="7"/>
  <c r="AZ100" i="1" s="1"/>
  <c r="P121" i="7"/>
  <c r="AU100" i="1" s="1"/>
  <c r="BK122" i="7"/>
  <c r="E85" i="8"/>
  <c r="F92" i="8"/>
  <c r="BK144" i="8"/>
  <c r="J144" i="8" s="1"/>
  <c r="J102" i="8" s="1"/>
  <c r="J145" i="8"/>
  <c r="J103" i="8" s="1"/>
  <c r="BK125" i="9"/>
  <c r="J126" i="9"/>
  <c r="J98" i="9" s="1"/>
  <c r="J33" i="10"/>
  <c r="AV103" i="1" s="1"/>
  <c r="AT103" i="1" s="1"/>
  <c r="F33" i="10"/>
  <c r="AZ103" i="1" s="1"/>
  <c r="J33" i="8"/>
  <c r="AV101" i="1" s="1"/>
  <c r="T125" i="9"/>
  <c r="T124" i="9" s="1"/>
  <c r="BK144" i="9"/>
  <c r="J144" i="9" s="1"/>
  <c r="J102" i="9" s="1"/>
  <c r="J145" i="9"/>
  <c r="J103" i="9" s="1"/>
  <c r="BK125" i="10"/>
  <c r="J126" i="10"/>
  <c r="J98" i="10" s="1"/>
  <c r="BK144" i="10"/>
  <c r="J144" i="10" s="1"/>
  <c r="J102" i="10" s="1"/>
  <c r="J145" i="10"/>
  <c r="J103" i="10" s="1"/>
  <c r="J33" i="11"/>
  <c r="AV104" i="1" s="1"/>
  <c r="AT104" i="1" s="1"/>
  <c r="F33" i="11"/>
  <c r="AZ104" i="1" s="1"/>
  <c r="F33" i="12"/>
  <c r="AZ105" i="1" s="1"/>
  <c r="J33" i="12"/>
  <c r="AV105" i="1" s="1"/>
  <c r="J34" i="8"/>
  <c r="AW101" i="1" s="1"/>
  <c r="F34" i="8"/>
  <c r="BA101" i="1" s="1"/>
  <c r="BA94" i="1" s="1"/>
  <c r="J33" i="9"/>
  <c r="AV102" i="1" s="1"/>
  <c r="F33" i="9"/>
  <c r="AZ102" i="1" s="1"/>
  <c r="J123" i="11"/>
  <c r="J98" i="11" s="1"/>
  <c r="J131" i="11"/>
  <c r="J100" i="11" s="1"/>
  <c r="BK130" i="11"/>
  <c r="J130" i="11" s="1"/>
  <c r="J99" i="11" s="1"/>
  <c r="T130" i="11"/>
  <c r="T121" i="11" s="1"/>
  <c r="J123" i="12"/>
  <c r="J98" i="12" s="1"/>
  <c r="BK122" i="12"/>
  <c r="J89" i="9"/>
  <c r="F91" i="9"/>
  <c r="J89" i="10"/>
  <c r="F91" i="10"/>
  <c r="J89" i="11"/>
  <c r="F91" i="11"/>
  <c r="E111" i="12"/>
  <c r="F118" i="12"/>
  <c r="J91" i="12"/>
  <c r="BK130" i="12"/>
  <c r="J130" i="12" s="1"/>
  <c r="J99" i="12" s="1"/>
  <c r="J115" i="13"/>
  <c r="J89" i="13"/>
  <c r="BK123" i="13"/>
  <c r="F34" i="13"/>
  <c r="BA106" i="1" s="1"/>
  <c r="J123" i="14"/>
  <c r="J98" i="14" s="1"/>
  <c r="F33" i="16"/>
  <c r="AZ109" i="1" s="1"/>
  <c r="J33" i="16"/>
  <c r="AV109" i="1" s="1"/>
  <c r="AT109" i="1" s="1"/>
  <c r="F34" i="9"/>
  <c r="BA102" i="1" s="1"/>
  <c r="F34" i="10"/>
  <c r="BA103" i="1" s="1"/>
  <c r="F34" i="11"/>
  <c r="BA104" i="1" s="1"/>
  <c r="J34" i="12"/>
  <c r="AW105" i="1" s="1"/>
  <c r="F33" i="13"/>
  <c r="AZ106" i="1" s="1"/>
  <c r="J117" i="14"/>
  <c r="J91" i="14"/>
  <c r="F33" i="14"/>
  <c r="AZ107" i="1" s="1"/>
  <c r="P121" i="15"/>
  <c r="AU108" i="1" s="1"/>
  <c r="J131" i="15"/>
  <c r="J100" i="15" s="1"/>
  <c r="BK130" i="15"/>
  <c r="J130" i="15" s="1"/>
  <c r="J99" i="15" s="1"/>
  <c r="J123" i="16"/>
  <c r="J98" i="16" s="1"/>
  <c r="BK122" i="16"/>
  <c r="J131" i="16"/>
  <c r="J100" i="16" s="1"/>
  <c r="BK130" i="16"/>
  <c r="J130" i="16" s="1"/>
  <c r="J99" i="16" s="1"/>
  <c r="J33" i="17"/>
  <c r="AV110" i="1" s="1"/>
  <c r="F33" i="17"/>
  <c r="AZ110" i="1" s="1"/>
  <c r="R121" i="17"/>
  <c r="F117" i="13"/>
  <c r="F91" i="13"/>
  <c r="BK122" i="17"/>
  <c r="J131" i="12"/>
  <c r="J100" i="12" s="1"/>
  <c r="F36" i="13"/>
  <c r="BC106" i="1" s="1"/>
  <c r="J131" i="14"/>
  <c r="J100" i="14" s="1"/>
  <c r="BK130" i="14"/>
  <c r="J130" i="14" s="1"/>
  <c r="J99" i="14" s="1"/>
  <c r="J33" i="15"/>
  <c r="AV108" i="1" s="1"/>
  <c r="F33" i="15"/>
  <c r="AZ108" i="1" s="1"/>
  <c r="R121" i="16"/>
  <c r="P121" i="17"/>
  <c r="AU110" i="1" s="1"/>
  <c r="J131" i="17"/>
  <c r="J100" i="17" s="1"/>
  <c r="BK130" i="17"/>
  <c r="J130" i="17" s="1"/>
  <c r="J99" i="17" s="1"/>
  <c r="J34" i="13"/>
  <c r="AW106" i="1" s="1"/>
  <c r="AT106" i="1" s="1"/>
  <c r="F34" i="14"/>
  <c r="BA107" i="1" s="1"/>
  <c r="J34" i="15"/>
  <c r="AW108" i="1" s="1"/>
  <c r="F34" i="16"/>
  <c r="BA109" i="1" s="1"/>
  <c r="J34" i="17"/>
  <c r="AW110" i="1" s="1"/>
  <c r="J89" i="15"/>
  <c r="F91" i="15"/>
  <c r="J91" i="16"/>
  <c r="J89" i="17"/>
  <c r="F91" i="17"/>
  <c r="BK125" i="8" l="1"/>
  <c r="J125" i="8" s="1"/>
  <c r="J97" i="8" s="1"/>
  <c r="BC94" i="1"/>
  <c r="AT110" i="1"/>
  <c r="BK121" i="14"/>
  <c r="J121" i="14" s="1"/>
  <c r="J30" i="14" s="1"/>
  <c r="BK122" i="15"/>
  <c r="AT105" i="1"/>
  <c r="BD94" i="1"/>
  <c r="W33" i="1" s="1"/>
  <c r="BK125" i="5"/>
  <c r="BK124" i="5" s="1"/>
  <c r="J124" i="5" s="1"/>
  <c r="R121" i="13"/>
  <c r="BK125" i="6"/>
  <c r="AT108" i="1"/>
  <c r="AT102" i="1"/>
  <c r="BB94" i="1"/>
  <c r="T125" i="5"/>
  <c r="T124" i="5" s="1"/>
  <c r="AY94" i="1"/>
  <c r="W32" i="1"/>
  <c r="W31" i="1"/>
  <c r="AX94" i="1"/>
  <c r="AU94" i="1"/>
  <c r="AW94" i="1"/>
  <c r="AK30" i="1" s="1"/>
  <c r="W30" i="1"/>
  <c r="J122" i="16"/>
  <c r="J97" i="16" s="1"/>
  <c r="BK121" i="16"/>
  <c r="J121" i="16" s="1"/>
  <c r="J122" i="11"/>
  <c r="J97" i="11" s="1"/>
  <c r="BK121" i="11"/>
  <c r="J121" i="11" s="1"/>
  <c r="J125" i="10"/>
  <c r="J97" i="10" s="1"/>
  <c r="BK124" i="10"/>
  <c r="J124" i="10" s="1"/>
  <c r="BK121" i="12"/>
  <c r="J121" i="12" s="1"/>
  <c r="J122" i="12"/>
  <c r="J97" i="12" s="1"/>
  <c r="J125" i="9"/>
  <c r="J97" i="9" s="1"/>
  <c r="BK124" i="9"/>
  <c r="J124" i="9" s="1"/>
  <c r="J125" i="5"/>
  <c r="J97" i="5" s="1"/>
  <c r="J122" i="17"/>
  <c r="J97" i="17" s="1"/>
  <c r="BK121" i="17"/>
  <c r="J121" i="17" s="1"/>
  <c r="J122" i="7"/>
  <c r="J97" i="7" s="1"/>
  <c r="BK121" i="7"/>
  <c r="J121" i="7" s="1"/>
  <c r="J125" i="4"/>
  <c r="J97" i="4" s="1"/>
  <c r="BK124" i="4"/>
  <c r="J124" i="4" s="1"/>
  <c r="J125" i="3"/>
  <c r="J97" i="3" s="1"/>
  <c r="BK124" i="3"/>
  <c r="J124" i="3" s="1"/>
  <c r="J96" i="14"/>
  <c r="J122" i="15"/>
  <c r="J97" i="15" s="1"/>
  <c r="BK121" i="15"/>
  <c r="J121" i="15" s="1"/>
  <c r="J123" i="13"/>
  <c r="J98" i="13" s="1"/>
  <c r="BK122" i="13"/>
  <c r="AT101" i="1"/>
  <c r="BK124" i="8"/>
  <c r="J124" i="8" s="1"/>
  <c r="AZ94" i="1"/>
  <c r="J125" i="2"/>
  <c r="J97" i="2" s="1"/>
  <c r="BK124" i="2"/>
  <c r="J124" i="2" s="1"/>
  <c r="J125" i="6" l="1"/>
  <c r="J97" i="6" s="1"/>
  <c r="BK124" i="6"/>
  <c r="J124" i="6" s="1"/>
  <c r="W29" i="1"/>
  <c r="AV94" i="1"/>
  <c r="J96" i="12"/>
  <c r="J30" i="12"/>
  <c r="J96" i="8"/>
  <c r="J30" i="8"/>
  <c r="J30" i="15"/>
  <c r="J96" i="15"/>
  <c r="J30" i="3"/>
  <c r="J96" i="3"/>
  <c r="J30" i="7"/>
  <c r="J96" i="7"/>
  <c r="J30" i="17"/>
  <c r="J96" i="17"/>
  <c r="J96" i="9"/>
  <c r="J30" i="9"/>
  <c r="J96" i="10"/>
  <c r="J30" i="10"/>
  <c r="J96" i="16"/>
  <c r="J30" i="16"/>
  <c r="J30" i="2"/>
  <c r="J96" i="2"/>
  <c r="BK121" i="13"/>
  <c r="J121" i="13" s="1"/>
  <c r="J122" i="13"/>
  <c r="J97" i="13" s="1"/>
  <c r="J39" i="14"/>
  <c r="AG107" i="1"/>
  <c r="AN107" i="1" s="1"/>
  <c r="J96" i="4"/>
  <c r="J30" i="4"/>
  <c r="J96" i="5"/>
  <c r="J30" i="5"/>
  <c r="J96" i="11"/>
  <c r="J30" i="11"/>
  <c r="J96" i="6" l="1"/>
  <c r="J30" i="6"/>
  <c r="J39" i="2"/>
  <c r="AG95" i="1"/>
  <c r="J39" i="17"/>
  <c r="AG110" i="1"/>
  <c r="AN110" i="1" s="1"/>
  <c r="J39" i="3"/>
  <c r="AG96" i="1"/>
  <c r="AN96" i="1" s="1"/>
  <c r="J39" i="11"/>
  <c r="AG104" i="1"/>
  <c r="AN104" i="1" s="1"/>
  <c r="J39" i="4"/>
  <c r="AG97" i="1"/>
  <c r="AN97" i="1" s="1"/>
  <c r="J39" i="16"/>
  <c r="AG109" i="1"/>
  <c r="AN109" i="1" s="1"/>
  <c r="J39" i="9"/>
  <c r="AG102" i="1"/>
  <c r="AN102" i="1" s="1"/>
  <c r="AG105" i="1"/>
  <c r="AN105" i="1" s="1"/>
  <c r="J39" i="12"/>
  <c r="AT94" i="1"/>
  <c r="AK29" i="1"/>
  <c r="J96" i="13"/>
  <c r="J30" i="13"/>
  <c r="J39" i="7"/>
  <c r="AG100" i="1"/>
  <c r="AN100" i="1" s="1"/>
  <c r="J39" i="15"/>
  <c r="AG108" i="1"/>
  <c r="AN108" i="1" s="1"/>
  <c r="J39" i="5"/>
  <c r="AG98" i="1"/>
  <c r="AN98" i="1" s="1"/>
  <c r="J39" i="10"/>
  <c r="AG103" i="1"/>
  <c r="AN103" i="1" s="1"/>
  <c r="J39" i="8"/>
  <c r="AG101" i="1"/>
  <c r="AN101" i="1" s="1"/>
  <c r="J39" i="6" l="1"/>
  <c r="AG99" i="1"/>
  <c r="AN99" i="1" s="1"/>
  <c r="AN95" i="1"/>
  <c r="AG106" i="1"/>
  <c r="AN106" i="1" s="1"/>
  <c r="J39" i="13"/>
  <c r="AG94" i="1" l="1"/>
  <c r="AN94" i="1" l="1"/>
  <c r="AK26" i="1"/>
  <c r="AK35" i="1" s="1"/>
</calcChain>
</file>

<file path=xl/sharedStrings.xml><?xml version="1.0" encoding="utf-8"?>
<sst xmlns="http://schemas.openxmlformats.org/spreadsheetml/2006/main" count="5722" uniqueCount="403">
  <si>
    <t>Export Komplet</t>
  </si>
  <si>
    <t/>
  </si>
  <si>
    <t>2.0</t>
  </si>
  <si>
    <t>ZAMOK</t>
  </si>
  <si>
    <t>False</t>
  </si>
  <si>
    <t>{4559191f-3430-4eda-a53d-6658bb51d177}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</si>
  <si>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</si>
  <si>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</si>
  <si>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</si>
  <si>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</si>
  <si>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</si>
  <si>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</si>
  <si>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</si>
  <si>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</si>
  <si>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2024010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</si>
  <si>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</si>
  <si>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</si>
  <si>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- VŠE FM J. HRADEC</t>
  </si>
  <si>
    <t>KSO:</t>
  </si>
  <si>
    <t>CC-CZ:</t>
  </si>
  <si>
    <t>Místo:</t>
  </si>
  <si>
    <t>VŠE FM J. HRADEC, JAROŠOVSKÁ 117/II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</si>
  <si>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</si>
  <si>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</si>
  <si>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</si>
  <si>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</si>
  <si>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</si>
  <si>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</si>
  <si>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</si>
  <si>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</si>
  <si>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</si>
  <si>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</si>
  <si>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/>
  </si>
  <si>
    <t/>
  </si>
  <si>
    <t/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</si>
  <si>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</si>
  <si>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</si>
  <si>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</si>
  <si>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</si>
  <si>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</si>
  <si>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</si>
  <si>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</si>
  <si>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</si>
  <si>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</si>
  <si>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</si>
  <si>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</si>
  <si>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</si>
  <si>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</si>
  <si>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</si>
  <si>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</si>
  <si>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</si>
  <si>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</si>
  <si>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</si>
  <si>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</si>
  <si>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</si>
  <si>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</si>
  <si>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</si>
  <si>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</si>
  <si>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</si>
  <si>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</si>
  <si>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</si>
  <si>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</si>
  <si>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</si>
  <si>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</si>
  <si>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</si>
  <si>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</si>
  <si>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</si>
  <si>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</si>
  <si>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</si>
  <si>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</si>
  <si>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</si>
  <si>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</si>
  <si>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</si>
  <si>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</si>
  <si>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</si>
  <si>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</si>
  <si>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</si>
  <si>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</si>
  <si>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</si>
  <si>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</si>
  <si>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</si>
  <si>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</si>
  <si>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Místnost č. 320</t>
  </si>
  <si>
    <t>STA</t>
  </si>
  <si>
    <t>1</t>
  </si>
  <si>
    <t>{b86f4870-b87c-453c-a567-b3bf07edd63d}</t>
  </si>
  <si>
    <t>2</t>
  </si>
  <si>
    <t>02</t>
  </si>
  <si>
    <t>Místnost č. 308</t>
  </si>
  <si>
    <t>{885fe75f-086b-42c0-a623-a751748efce4}</t>
  </si>
  <si>
    <t>03</t>
  </si>
  <si>
    <t>Místnost č. 408</t>
  </si>
  <si>
    <t>{a075e957-f15e-4da5-8deb-33789a1f39eb}</t>
  </si>
  <si>
    <t>05</t>
  </si>
  <si>
    <t>Místnost č. 405</t>
  </si>
  <si>
    <t>{8bb1ec07-bf9d-42cc-8807-2a7fdaf3f075}</t>
  </si>
  <si>
    <t>06</t>
  </si>
  <si>
    <t>Místnost č. 407</t>
  </si>
  <si>
    <t>{33944117-14ff-4fb3-a53f-614e97464220}</t>
  </si>
  <si>
    <t>07</t>
  </si>
  <si>
    <t>Místnost č. 406</t>
  </si>
  <si>
    <t>{3395af51-d43b-4ac0-9429-f7a669eed1ba}</t>
  </si>
  <si>
    <t>08</t>
  </si>
  <si>
    <t>Místnost č. 307</t>
  </si>
  <si>
    <t>{cd9f61a2-6933-4790-8f56-df173c19cf9f}</t>
  </si>
  <si>
    <t>09</t>
  </si>
  <si>
    <t>Místnost č. 331</t>
  </si>
  <si>
    <t>{cd0085f9-a132-4a91-83bc-62390f2ae27c}</t>
  </si>
  <si>
    <t>10</t>
  </si>
  <si>
    <t>Místnost č. 425</t>
  </si>
  <si>
    <t>{188ac30f-b459-4763-87e1-5b83dafea9ed}</t>
  </si>
  <si>
    <t>11</t>
  </si>
  <si>
    <t>Místnost č. 110</t>
  </si>
  <si>
    <t>{74ccc6ca-af26-432e-be73-325706e2f3a3}</t>
  </si>
  <si>
    <t>12</t>
  </si>
  <si>
    <t>Místnost č. 211</t>
  </si>
  <si>
    <t>{8d5fd63e-b736-4913-bcdd-139380853979}</t>
  </si>
  <si>
    <t>13</t>
  </si>
  <si>
    <t>Místnost č. 213</t>
  </si>
  <si>
    <t>{5dcf1ee5-f444-4588-9ad9-b4a8849e9b94}</t>
  </si>
  <si>
    <t>14</t>
  </si>
  <si>
    <t>Místnost č. 411</t>
  </si>
  <si>
    <t>{2a74dad5-f91a-4f23-8500-175793c6dade}</t>
  </si>
  <si>
    <t>Místnost č. 418</t>
  </si>
  <si>
    <t>{bfc5ff78-d88a-46df-8995-950b2d61c7df}</t>
  </si>
  <si>
    <t>16</t>
  </si>
  <si>
    <t>Místnost č. 565</t>
  </si>
  <si>
    <t>{68eb7301-f32a-4998-a159-777d73ffb529}</t>
  </si>
  <si>
    <t>17</t>
  </si>
  <si>
    <t>Místnost č. 566</t>
  </si>
  <si>
    <t>{7b39ef48-df20-42f6-8195-c3b5e813a0c4}</t>
  </si>
  <si>
    <t>KRYCÍ LIST SOUPISU PRACÍ</t>
  </si>
  <si>
    <t>Objekt:</t>
  </si>
  <si>
    <t>01 - Místnost č. 320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</si>
  <si>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</si>
  <si>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</si>
  <si>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</si>
  <si>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</si>
  <si>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</si>
  <si>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</si>
  <si>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</si>
  <si>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763 - Konstrukce suché výstavby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</si>
  <si>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</si>
  <si>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</si>
  <si>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</si>
  <si>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</si>
  <si>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</si>
  <si>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</si>
  <si>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</si>
  <si>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</si>
  <si>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</si>
  <si>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</si>
  <si>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</si>
  <si>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</si>
  <si>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</si>
  <si>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</si>
  <si>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</si>
  <si>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</si>
  <si>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</si>
  <si>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</si>
  <si>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</si>
  <si>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</si>
  <si>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</si>
  <si>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</si>
  <si>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</si>
  <si>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</si>
  <si>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</si>
  <si>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741310921</t>
  </si>
  <si>
    <t xml:space="preserve">Prodloužení zásuvek a vypínačů </t>
  </si>
  <si>
    <t>soub</t>
  </si>
  <si>
    <t>2058549409</t>
  </si>
  <si>
    <t>763</t>
  </si>
  <si>
    <t>Konstrukce suché výstavby</t>
  </si>
  <si>
    <t>763164781</t>
  </si>
  <si>
    <t>Montáž SDK obkladu dřevěných kcí jednoduché opláštění</t>
  </si>
  <si>
    <t>m2</t>
  </si>
  <si>
    <t>1391453638</t>
  </si>
  <si>
    <t>3</t>
  </si>
  <si>
    <t>M</t>
  </si>
  <si>
    <t>59030021</t>
  </si>
  <si>
    <t>deska SDK A tl 12,5mm</t>
  </si>
  <si>
    <t>32</t>
  </si>
  <si>
    <t>-160962199</t>
  </si>
  <si>
    <t>6</t>
  </si>
  <si>
    <t>76317181R</t>
  </si>
  <si>
    <t>Demontáž a montáž tabule</t>
  </si>
  <si>
    <t>-1058783832</t>
  </si>
  <si>
    <t>4</t>
  </si>
  <si>
    <t>998763303</t>
  </si>
  <si>
    <t>Přesun hmot tonážní pro sádrokartonové konstrukce v objektech v do 24 m</t>
  </si>
  <si>
    <t>t</t>
  </si>
  <si>
    <t>-1787156815</t>
  </si>
  <si>
    <t>5</t>
  </si>
  <si>
    <t>998763381</t>
  </si>
  <si>
    <t>Příplatek k přesunu hmot tonážní 763 SDK prováděný bez použití mechanizace</t>
  </si>
  <si>
    <t>850978994</t>
  </si>
  <si>
    <t>776</t>
  </si>
  <si>
    <t>Podlahy povlakové</t>
  </si>
  <si>
    <t>776411111</t>
  </si>
  <si>
    <t>Montáž obvodových soklíků výšky do 80 mm</t>
  </si>
  <si>
    <t>m</t>
  </si>
  <si>
    <t>-1378167075</t>
  </si>
  <si>
    <t>28342001</t>
  </si>
  <si>
    <t>lišta ukončovací pro obklady profilovaná v barvě</t>
  </si>
  <si>
    <t>-1969802684</t>
  </si>
  <si>
    <t>784</t>
  </si>
  <si>
    <t>Dokončovací práce - malby a tapety</t>
  </si>
  <si>
    <t>7</t>
  </si>
  <si>
    <t>784171001</t>
  </si>
  <si>
    <t>Olepování vnitřních ploch páskou v místnostech výšky do 3,80 m</t>
  </si>
  <si>
    <t>1819143663</t>
  </si>
  <si>
    <t>8</t>
  </si>
  <si>
    <t>58124833</t>
  </si>
  <si>
    <t>páska pro malířské potřeby maskovací krepová 19mmx50m</t>
  </si>
  <si>
    <t>1493796873</t>
  </si>
  <si>
    <t>9</t>
  </si>
  <si>
    <t>784171101</t>
  </si>
  <si>
    <t>Zakrytí vnitřních podlah včetně pozdějšího odkrytí</t>
  </si>
  <si>
    <t>-2004743051</t>
  </si>
  <si>
    <t>58124842</t>
  </si>
  <si>
    <t>fólie pro malířské potřeby zakrývací tl 7µ 4x5m</t>
  </si>
  <si>
    <t>-979476517</t>
  </si>
  <si>
    <t>784181101</t>
  </si>
  <si>
    <t>Základní jednonásobná penetrace podkladu v místnostech výšky do 3,80m</t>
  </si>
  <si>
    <t>1590806945</t>
  </si>
  <si>
    <t>784221101</t>
  </si>
  <si>
    <t>Dvojnásobné bílé malby ze směsí za sucha dobře otěruvzdorných v místnostech do 3,80 m</t>
  </si>
  <si>
    <t>557418567</t>
  </si>
  <si>
    <t>VRN</t>
  </si>
  <si>
    <t>Vedlejší rozpočtové náklady</t>
  </si>
  <si>
    <t>VRN3</t>
  </si>
  <si>
    <t>Zařízení staveniště</t>
  </si>
  <si>
    <t>030001000</t>
  </si>
  <si>
    <t>%</t>
  </si>
  <si>
    <t>1024</t>
  </si>
  <si>
    <t>-1119646627</t>
  </si>
  <si>
    <t>VRN9</t>
  </si>
  <si>
    <t>Ostatní náklady</t>
  </si>
  <si>
    <t>090001000</t>
  </si>
  <si>
    <t xml:space="preserve">Mimostaveništní doprava materiálů </t>
  </si>
  <si>
    <t>673701364</t>
  </si>
  <si>
    <t>02 - Místnost č. 308</t>
  </si>
  <si>
    <t>734409765</t>
  </si>
  <si>
    <t>-1994519960</t>
  </si>
  <si>
    <t>751437842</t>
  </si>
  <si>
    <t>1415490049</t>
  </si>
  <si>
    <t>-1546193355</t>
  </si>
  <si>
    <t>1020790455</t>
  </si>
  <si>
    <t>77133767</t>
  </si>
  <si>
    <t>-92340042</t>
  </si>
  <si>
    <t>-957676530</t>
  </si>
  <si>
    <t>-867533235</t>
  </si>
  <si>
    <t>-255786277</t>
  </si>
  <si>
    <t>-429345171</t>
  </si>
  <si>
    <t>2058662834</t>
  </si>
  <si>
    <t>814613377</t>
  </si>
  <si>
    <t>-602321049</t>
  </si>
  <si>
    <t>18</t>
  </si>
  <si>
    <t>-1734935804</t>
  </si>
  <si>
    <t>03 - Místnost č. 408</t>
  </si>
  <si>
    <t>796464148</t>
  </si>
  <si>
    <t>1828031014</t>
  </si>
  <si>
    <t>-960718132</t>
  </si>
  <si>
    <t>-547840218</t>
  </si>
  <si>
    <t>-1664133312</t>
  </si>
  <si>
    <t>1501899029</t>
  </si>
  <si>
    <t>-368742278</t>
  </si>
  <si>
    <t>40227362</t>
  </si>
  <si>
    <t>277203212</t>
  </si>
  <si>
    <t>-1394954118</t>
  </si>
  <si>
    <t>2062696133</t>
  </si>
  <si>
    <t>-1978438014</t>
  </si>
  <si>
    <t>-1121580959</t>
  </si>
  <si>
    <t>-1755836640</t>
  </si>
  <si>
    <t>-1224441257</t>
  </si>
  <si>
    <t>-704131641</t>
  </si>
  <si>
    <t>05 - Místnost č. 405</t>
  </si>
  <si>
    <t>1725192055</t>
  </si>
  <si>
    <t>763431803</t>
  </si>
  <si>
    <t>Demontáž minerálního podhledu zavěšeného na skrytém roštu</t>
  </si>
  <si>
    <t>-2128225337</t>
  </si>
  <si>
    <t>763131311</t>
  </si>
  <si>
    <t>SDK podhled deska 1xA 12,5 bez TI dvouvrstvá dřevěná spodní kce</t>
  </si>
  <si>
    <t>1938000451</t>
  </si>
  <si>
    <t>1780591298</t>
  </si>
  <si>
    <t>-44037741</t>
  </si>
  <si>
    <t>19</t>
  </si>
  <si>
    <t>1097031484</t>
  </si>
  <si>
    <t>20</t>
  </si>
  <si>
    <t>1666835818</t>
  </si>
  <si>
    <t>776201811</t>
  </si>
  <si>
    <t>Demontáž lepených povlakových podlah bez podložky ručně a likvidace na skládce</t>
  </si>
  <si>
    <t>1341321194</t>
  </si>
  <si>
    <t>22</t>
  </si>
  <si>
    <t>776141112</t>
  </si>
  <si>
    <t>Vyrovnání podkladu povlakových podlah broušením a stěrkou pevnosti 20 MPa tl 5 mm</t>
  </si>
  <si>
    <t>429999424</t>
  </si>
  <si>
    <t>23</t>
  </si>
  <si>
    <t>776211111</t>
  </si>
  <si>
    <t>Lepení textilních pásů</t>
  </si>
  <si>
    <t>-513811315</t>
  </si>
  <si>
    <t>24</t>
  </si>
  <si>
    <t>69751050</t>
  </si>
  <si>
    <t>koberec v rolích š 4m zátěžový</t>
  </si>
  <si>
    <t>-1134027374</t>
  </si>
  <si>
    <t>1452294172</t>
  </si>
  <si>
    <t>1964032457</t>
  </si>
  <si>
    <t>864469265</t>
  </si>
  <si>
    <t>1415116269</t>
  </si>
  <si>
    <t>565126728</t>
  </si>
  <si>
    <t>388590391</t>
  </si>
  <si>
    <t>1024970087</t>
  </si>
  <si>
    <t>1328846571</t>
  </si>
  <si>
    <t>1985850518</t>
  </si>
  <si>
    <t>432892196</t>
  </si>
  <si>
    <t>06 - Místnost č. 407</t>
  </si>
  <si>
    <t>1266468663</t>
  </si>
  <si>
    <t>-554461878</t>
  </si>
  <si>
    <t>831804420</t>
  </si>
  <si>
    <t>738855926</t>
  </si>
  <si>
    <t>880231443</t>
  </si>
  <si>
    <t>-2063264043</t>
  </si>
  <si>
    <t>-1346134635</t>
  </si>
  <si>
    <t>1599320159</t>
  </si>
  <si>
    <t>918547007</t>
  </si>
  <si>
    <t>-254733648</t>
  </si>
  <si>
    <t>1751764574</t>
  </si>
  <si>
    <t>1714476017</t>
  </si>
  <si>
    <t>96433924</t>
  </si>
  <si>
    <t>-1229384150</t>
  </si>
  <si>
    <t>1367322870</t>
  </si>
  <si>
    <t>-132325260</t>
  </si>
  <si>
    <t>-740189166</t>
  </si>
  <si>
    <t>-1049250660</t>
  </si>
  <si>
    <t>1980400925</t>
  </si>
  <si>
    <t>07 - Místnost č. 406</t>
  </si>
  <si>
    <t>9916718</t>
  </si>
  <si>
    <t>-579972800</t>
  </si>
  <si>
    <t>228886698</t>
  </si>
  <si>
    <t>1524690833</t>
  </si>
  <si>
    <t>-325031524</t>
  </si>
  <si>
    <t>512845647</t>
  </si>
  <si>
    <t>-1925839039</t>
  </si>
  <si>
    <t>450680212</t>
  </si>
  <si>
    <t>08 - Místnost č. 307</t>
  </si>
  <si>
    <t>-1365694379</t>
  </si>
  <si>
    <t>961576163</t>
  </si>
  <si>
    <t>1571433056</t>
  </si>
  <si>
    <t>781930532</t>
  </si>
  <si>
    <t>-1754686640</t>
  </si>
  <si>
    <t>1582174260</t>
  </si>
  <si>
    <t>546484883</t>
  </si>
  <si>
    <t>71618729</t>
  </si>
  <si>
    <t>1700655136</t>
  </si>
  <si>
    <t>1425044568</t>
  </si>
  <si>
    <t>-1430001499</t>
  </si>
  <si>
    <t>1292472807</t>
  </si>
  <si>
    <t>-1451030716</t>
  </si>
  <si>
    <t>-1595537503</t>
  </si>
  <si>
    <t>1703389170</t>
  </si>
  <si>
    <t>-655519125</t>
  </si>
  <si>
    <t>09 - Místnost č. 331</t>
  </si>
  <si>
    <t>-1427709439</t>
  </si>
  <si>
    <t>1996749539</t>
  </si>
  <si>
    <t>9257796</t>
  </si>
  <si>
    <t>1596457037</t>
  </si>
  <si>
    <t>-425229059</t>
  </si>
  <si>
    <t>-583077613</t>
  </si>
  <si>
    <t>974228074</t>
  </si>
  <si>
    <t>-838488451</t>
  </si>
  <si>
    <t>1853304430</t>
  </si>
  <si>
    <t>-1856748163</t>
  </si>
  <si>
    <t>824851408</t>
  </si>
  <si>
    <t>10895215</t>
  </si>
  <si>
    <t>929248366</t>
  </si>
  <si>
    <t>1585207655</t>
  </si>
  <si>
    <t>-1084335628</t>
  </si>
  <si>
    <t>-1828040658</t>
  </si>
  <si>
    <t>10 - Místnost č. 425</t>
  </si>
  <si>
    <t>1492815384</t>
  </si>
  <si>
    <t>-1644750269</t>
  </si>
  <si>
    <t>-499117971</t>
  </si>
  <si>
    <t>26194973</t>
  </si>
  <si>
    <t>-1145161776</t>
  </si>
  <si>
    <t>107150944</t>
  </si>
  <si>
    <t>-1417025647</t>
  </si>
  <si>
    <t>1278040608</t>
  </si>
  <si>
    <t>1590570175</t>
  </si>
  <si>
    <t>1929115913</t>
  </si>
  <si>
    <t>-697881810</t>
  </si>
  <si>
    <t>1182021540</t>
  </si>
  <si>
    <t>-1875742719</t>
  </si>
  <si>
    <t>939107541</t>
  </si>
  <si>
    <t>484516489</t>
  </si>
  <si>
    <t>-1437304379</t>
  </si>
  <si>
    <t>11 - Místnost č. 110</t>
  </si>
  <si>
    <t>Demontáž lepených povlakových podlah bez podložky ručně a likvidace na skládce</t>
  </si>
  <si>
    <t>12 - Místnost č. 211</t>
  </si>
  <si>
    <t>13 - Místnost č. 213</t>
  </si>
  <si>
    <t>14 - Místnost č. 411</t>
  </si>
  <si>
    <t>15 - Místnost č. 418</t>
  </si>
  <si>
    <t>16 - Místnost č. 565</t>
  </si>
  <si>
    <t>17 - Místnost č. 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</si>
</sst>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0" fontId="20" fillId="0" borderId="21" xfId="0" applyFont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tabSelected="1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7" t="s">
        <v>14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19"/>
      <c r="AQ5" s="19"/>
      <c r="AR5" s="17"/>
      <c r="BE5" s="26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9" t="s">
        <v>17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19"/>
      <c r="AQ6" s="19"/>
      <c r="AR6" s="17"/>
      <c r="BE6" s="26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6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6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68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6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6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68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E13" s="268"/>
      <c r="BS13" s="14" t="s">
        <v>6</v>
      </c>
    </row>
    <row r="14" spans="1:74" ht="12.75">
      <c r="B14" s="18"/>
      <c r="C14" s="19"/>
      <c r="D14" s="19"/>
      <c r="E14" s="260" t="s">
        <v>28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6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68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6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68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68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32</v>
      </c>
      <c r="AO19" s="19"/>
      <c r="AP19" s="19"/>
      <c r="AQ19" s="19"/>
      <c r="AR19" s="17"/>
      <c r="BE19" s="26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34</v>
      </c>
      <c r="AO20" s="19"/>
      <c r="AP20" s="19"/>
      <c r="AQ20" s="19"/>
      <c r="AR20" s="17"/>
      <c r="BE20" s="268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68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68"/>
    </row>
    <row r="23" spans="1:71" s="1" customFormat="1" ht="16.5" customHeight="1">
      <c r="B23" s="18"/>
      <c r="C23" s="19"/>
      <c r="D23" s="19"/>
      <c r="E23" s="262" t="s">
        <v>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O23" s="19"/>
      <c r="AP23" s="19"/>
      <c r="AQ23" s="19"/>
      <c r="AR23" s="17"/>
      <c r="BE23" s="26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6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68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0">
        <f>ROUND(AG94,2)</f>
        <v>0</v>
      </c>
      <c r="AL26" s="271"/>
      <c r="AM26" s="271"/>
      <c r="AN26" s="271"/>
      <c r="AO26" s="271"/>
      <c r="AP26" s="33"/>
      <c r="AQ26" s="33"/>
      <c r="AR26" s="36"/>
      <c r="BE26" s="26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68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3" t="s">
        <v>37</v>
      </c>
      <c r="M28" s="263"/>
      <c r="N28" s="263"/>
      <c r="O28" s="263"/>
      <c r="P28" s="263"/>
      <c r="Q28" s="33"/>
      <c r="R28" s="33"/>
      <c r="S28" s="33"/>
      <c r="T28" s="33"/>
      <c r="U28" s="33"/>
      <c r="V28" s="33"/>
      <c r="W28" s="263" t="s">
        <v>38</v>
      </c>
      <c r="X28" s="263"/>
      <c r="Y28" s="263"/>
      <c r="Z28" s="263"/>
      <c r="AA28" s="263"/>
      <c r="AB28" s="263"/>
      <c r="AC28" s="263"/>
      <c r="AD28" s="263"/>
      <c r="AE28" s="263"/>
      <c r="AF28" s="33"/>
      <c r="AG28" s="33"/>
      <c r="AH28" s="33"/>
      <c r="AI28" s="33"/>
      <c r="AJ28" s="33"/>
      <c r="AK28" s="263" t="s">
        <v>39</v>
      </c>
      <c r="AL28" s="263"/>
      <c r="AM28" s="263"/>
      <c r="AN28" s="263"/>
      <c r="AO28" s="263"/>
      <c r="AP28" s="33"/>
      <c r="AQ28" s="33"/>
      <c r="AR28" s="36"/>
      <c r="BE28" s="268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64">
        <v>0.21</v>
      </c>
      <c r="M29" s="265"/>
      <c r="N29" s="265"/>
      <c r="O29" s="265"/>
      <c r="P29" s="265"/>
      <c r="Q29" s="38"/>
      <c r="R29" s="38"/>
      <c r="S29" s="38"/>
      <c r="T29" s="38"/>
      <c r="U29" s="38"/>
      <c r="V29" s="38"/>
      <c r="W29" s="266">
        <f>ROUND(AZ94, 2)</f>
        <v>0</v>
      </c>
      <c r="X29" s="265"/>
      <c r="Y29" s="265"/>
      <c r="Z29" s="265"/>
      <c r="AA29" s="265"/>
      <c r="AB29" s="265"/>
      <c r="AC29" s="265"/>
      <c r="AD29" s="265"/>
      <c r="AE29" s="265"/>
      <c r="AF29" s="38"/>
      <c r="AG29" s="38"/>
      <c r="AH29" s="38"/>
      <c r="AI29" s="38"/>
      <c r="AJ29" s="38"/>
      <c r="AK29" s="266">
        <f>ROUND(AV94, 2)</f>
        <v>0</v>
      </c>
      <c r="AL29" s="265"/>
      <c r="AM29" s="265"/>
      <c r="AN29" s="265"/>
      <c r="AO29" s="265"/>
      <c r="AP29" s="38"/>
      <c r="AQ29" s="38"/>
      <c r="AR29" s="39"/>
      <c r="BE29" s="269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64">
        <v>0.15</v>
      </c>
      <c r="M30" s="265"/>
      <c r="N30" s="265"/>
      <c r="O30" s="265"/>
      <c r="P30" s="265"/>
      <c r="Q30" s="38"/>
      <c r="R30" s="38"/>
      <c r="S30" s="38"/>
      <c r="T30" s="38"/>
      <c r="U30" s="38"/>
      <c r="V30" s="38"/>
      <c r="W30" s="266">
        <f>ROUND(BA94, 2)</f>
        <v>0</v>
      </c>
      <c r="X30" s="265"/>
      <c r="Y30" s="265"/>
      <c r="Z30" s="265"/>
      <c r="AA30" s="265"/>
      <c r="AB30" s="265"/>
      <c r="AC30" s="265"/>
      <c r="AD30" s="265"/>
      <c r="AE30" s="265"/>
      <c r="AF30" s="38"/>
      <c r="AG30" s="38"/>
      <c r="AH30" s="38"/>
      <c r="AI30" s="38"/>
      <c r="AJ30" s="38"/>
      <c r="AK30" s="266">
        <f>ROUND(AW94, 2)</f>
        <v>0</v>
      </c>
      <c r="AL30" s="265"/>
      <c r="AM30" s="265"/>
      <c r="AN30" s="265"/>
      <c r="AO30" s="265"/>
      <c r="AP30" s="38"/>
      <c r="AQ30" s="38"/>
      <c r="AR30" s="39"/>
      <c r="BE30" s="269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64">
        <v>0.21</v>
      </c>
      <c r="M31" s="265"/>
      <c r="N31" s="265"/>
      <c r="O31" s="265"/>
      <c r="P31" s="265"/>
      <c r="Q31" s="38"/>
      <c r="R31" s="38"/>
      <c r="S31" s="38"/>
      <c r="T31" s="38"/>
      <c r="U31" s="38"/>
      <c r="V31" s="38"/>
      <c r="W31" s="266">
        <f>ROUND(BB94, 2)</f>
        <v>0</v>
      </c>
      <c r="X31" s="265"/>
      <c r="Y31" s="265"/>
      <c r="Z31" s="265"/>
      <c r="AA31" s="265"/>
      <c r="AB31" s="265"/>
      <c r="AC31" s="265"/>
      <c r="AD31" s="265"/>
      <c r="AE31" s="265"/>
      <c r="AF31" s="38"/>
      <c r="AG31" s="38"/>
      <c r="AH31" s="38"/>
      <c r="AI31" s="38"/>
      <c r="AJ31" s="38"/>
      <c r="AK31" s="266">
        <v>0</v>
      </c>
      <c r="AL31" s="265"/>
      <c r="AM31" s="265"/>
      <c r="AN31" s="265"/>
      <c r="AO31" s="265"/>
      <c r="AP31" s="38"/>
      <c r="AQ31" s="38"/>
      <c r="AR31" s="39"/>
      <c r="BE31" s="269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64">
        <v>0.15</v>
      </c>
      <c r="M32" s="265"/>
      <c r="N32" s="265"/>
      <c r="O32" s="265"/>
      <c r="P32" s="265"/>
      <c r="Q32" s="38"/>
      <c r="R32" s="38"/>
      <c r="S32" s="38"/>
      <c r="T32" s="38"/>
      <c r="U32" s="38"/>
      <c r="V32" s="38"/>
      <c r="W32" s="266">
        <f>ROUND(BC94, 2)</f>
        <v>0</v>
      </c>
      <c r="X32" s="265"/>
      <c r="Y32" s="265"/>
      <c r="Z32" s="265"/>
      <c r="AA32" s="265"/>
      <c r="AB32" s="265"/>
      <c r="AC32" s="265"/>
      <c r="AD32" s="265"/>
      <c r="AE32" s="265"/>
      <c r="AF32" s="38"/>
      <c r="AG32" s="38"/>
      <c r="AH32" s="38"/>
      <c r="AI32" s="38"/>
      <c r="AJ32" s="38"/>
      <c r="AK32" s="266">
        <v>0</v>
      </c>
      <c r="AL32" s="265"/>
      <c r="AM32" s="265"/>
      <c r="AN32" s="265"/>
      <c r="AO32" s="265"/>
      <c r="AP32" s="38"/>
      <c r="AQ32" s="38"/>
      <c r="AR32" s="39"/>
      <c r="BE32" s="269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64">
        <v>0</v>
      </c>
      <c r="M33" s="265"/>
      <c r="N33" s="265"/>
      <c r="O33" s="265"/>
      <c r="P33" s="265"/>
      <c r="Q33" s="38"/>
      <c r="R33" s="38"/>
      <c r="S33" s="38"/>
      <c r="T33" s="38"/>
      <c r="U33" s="38"/>
      <c r="V33" s="38"/>
      <c r="W33" s="266">
        <f>ROUND(BD94, 2)</f>
        <v>0</v>
      </c>
      <c r="X33" s="265"/>
      <c r="Y33" s="265"/>
      <c r="Z33" s="265"/>
      <c r="AA33" s="265"/>
      <c r="AB33" s="265"/>
      <c r="AC33" s="265"/>
      <c r="AD33" s="265"/>
      <c r="AE33" s="265"/>
      <c r="AF33" s="38"/>
      <c r="AG33" s="38"/>
      <c r="AH33" s="38"/>
      <c r="AI33" s="38"/>
      <c r="AJ33" s="38"/>
      <c r="AK33" s="266">
        <v>0</v>
      </c>
      <c r="AL33" s="265"/>
      <c r="AM33" s="265"/>
      <c r="AN33" s="265"/>
      <c r="AO33" s="265"/>
      <c r="AP33" s="38"/>
      <c r="AQ33" s="38"/>
      <c r="AR33" s="39"/>
      <c r="BE33" s="26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68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41" t="s">
        <v>48</v>
      </c>
      <c r="Y35" s="242"/>
      <c r="Z35" s="242"/>
      <c r="AA35" s="242"/>
      <c r="AB35" s="242"/>
      <c r="AC35" s="42"/>
      <c r="AD35" s="42"/>
      <c r="AE35" s="42"/>
      <c r="AF35" s="42"/>
      <c r="AG35" s="42"/>
      <c r="AH35" s="42"/>
      <c r="AI35" s="42"/>
      <c r="AJ35" s="42"/>
      <c r="AK35" s="243">
        <f>SUM(AK26:AK33)</f>
        <v>0</v>
      </c>
      <c r="AL35" s="242"/>
      <c r="AM35" s="242"/>
      <c r="AN35" s="242"/>
      <c r="AO35" s="244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2024010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54" t="str">
        <f>K6</f>
        <v>STAVEBNÍ ÚPRAVY - VŠE FM J. HRADEC</v>
      </c>
      <c r="M85" s="255"/>
      <c r="N85" s="255"/>
      <c r="O85" s="255"/>
      <c r="P85" s="255"/>
      <c r="Q85" s="255"/>
      <c r="R85" s="255"/>
      <c r="S85" s="255"/>
      <c r="T85" s="255"/>
      <c r="U85" s="255"/>
      <c r="V85" s="255"/>
      <c r="W85" s="255"/>
      <c r="X85" s="255"/>
      <c r="Y85" s="255"/>
      <c r="Z85" s="255"/>
      <c r="AA85" s="255"/>
      <c r="AB85" s="255"/>
      <c r="AC85" s="255"/>
      <c r="AD85" s="255"/>
      <c r="AE85" s="255"/>
      <c r="AF85" s="255"/>
      <c r="AG85" s="255"/>
      <c r="AH85" s="255"/>
      <c r="AI85" s="255"/>
      <c r="AJ85" s="255"/>
      <c r="AK85" s="255"/>
      <c r="AL85" s="255"/>
      <c r="AM85" s="255"/>
      <c r="AN85" s="255"/>
      <c r="AO85" s="255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VŠE FM J. HRADEC, JAROŠOVSKÁ 117/II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56" t="str">
        <f>IF(AN8= "","",AN8)</f>
        <v/>
      </c>
      <c r="AN87" s="256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52" t="str">
        <f>IF(E17="","",E17)</f>
        <v xml:space="preserve"> </v>
      </c>
      <c r="AN89" s="253"/>
      <c r="AO89" s="253"/>
      <c r="AP89" s="253"/>
      <c r="AQ89" s="33"/>
      <c r="AR89" s="36"/>
      <c r="AS89" s="246" t="s">
        <v>56</v>
      </c>
      <c r="AT89" s="247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52" t="str">
        <f>IF(E20="","",E20)</f>
        <v/>
      </c>
      <c r="AN90" s="253"/>
      <c r="AO90" s="253"/>
      <c r="AP90" s="253"/>
      <c r="AQ90" s="33"/>
      <c r="AR90" s="36"/>
      <c r="AS90" s="248"/>
      <c r="AT90" s="249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0"/>
      <c r="AT91" s="251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2" t="s">
        <v>57</v>
      </c>
      <c r="D92" s="233"/>
      <c r="E92" s="233"/>
      <c r="F92" s="233"/>
      <c r="G92" s="233"/>
      <c r="H92" s="70"/>
      <c r="I92" s="234" t="s">
        <v>58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8" t="s">
        <v>59</v>
      </c>
      <c r="AH92" s="233"/>
      <c r="AI92" s="233"/>
      <c r="AJ92" s="233"/>
      <c r="AK92" s="233"/>
      <c r="AL92" s="233"/>
      <c r="AM92" s="233"/>
      <c r="AN92" s="234" t="s">
        <v>60</v>
      </c>
      <c r="AO92" s="233"/>
      <c r="AP92" s="237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9">
        <f>ROUND(SUM(AG95:AG110),2)</f>
        <v>0</v>
      </c>
      <c r="AH94" s="239"/>
      <c r="AI94" s="239"/>
      <c r="AJ94" s="239"/>
      <c r="AK94" s="239"/>
      <c r="AL94" s="239"/>
      <c r="AM94" s="239"/>
      <c r="AN94" s="240">
        <f t="shared" ref="AN94:AN110" si="0">SUM(AG94,AT94)</f>
        <v>0</v>
      </c>
      <c r="AO94" s="240"/>
      <c r="AP94" s="240"/>
      <c r="AQ94" s="82" t="s">
        <v>1</v>
      </c>
      <c r="AR94" s="83"/>
      <c r="AS94" s="84">
        <f>ROUND(SUM(AS95:AS110),2)</f>
        <v>0</v>
      </c>
      <c r="AT94" s="85">
        <f t="shared" ref="AT94:AT110" si="1">ROUND(SUM(AV94:AW94),2)</f>
        <v>0</v>
      </c>
      <c r="AU94" s="86">
        <f>ROUND(SUM(AU95:AU110),5)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ROUND(SUM(AZ95:AZ110),2)</f>
        <v>0</v>
      </c>
      <c r="BA94" s="85">
        <f>ROUND(SUM(BA95:BA110),2)</f>
        <v>0</v>
      </c>
      <c r="BB94" s="85">
        <f>ROUND(SUM(BB95:BB110),2)</f>
        <v>0</v>
      </c>
      <c r="BC94" s="85">
        <f>ROUND(SUM(BC95:BC110),2)</f>
        <v>0</v>
      </c>
      <c r="BD94" s="87">
        <f>ROUND(SUM(BD95:BD110),2)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16.5" customHeight="1">
      <c r="A95" s="90" t="s">
        <v>80</v>
      </c>
      <c r="B95" s="91"/>
      <c r="C95" s="92"/>
      <c r="D95" s="231" t="s">
        <v>81</v>
      </c>
      <c r="E95" s="231"/>
      <c r="F95" s="231"/>
      <c r="G95" s="231"/>
      <c r="H95" s="231"/>
      <c r="I95" s="93"/>
      <c r="J95" s="231" t="s">
        <v>82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35">
        <f>'01 - Místnost č. 320'!J30</f>
        <v>0</v>
      </c>
      <c r="AH95" s="236"/>
      <c r="AI95" s="236"/>
      <c r="AJ95" s="236"/>
      <c r="AK95" s="236"/>
      <c r="AL95" s="236"/>
      <c r="AM95" s="236"/>
      <c r="AN95" s="235">
        <f t="shared" si="0"/>
        <v>0</v>
      </c>
      <c r="AO95" s="236"/>
      <c r="AP95" s="236"/>
      <c r="AQ95" s="94" t="s">
        <v>83</v>
      </c>
      <c r="AR95" s="95"/>
      <c r="AS95" s="96">
        <v>0</v>
      </c>
      <c r="AT95" s="97">
        <f t="shared" si="1"/>
        <v>0</v>
      </c>
      <c r="AU95" s="98">
        <f>'01 - Místnost č. 320'!P124</f>
        <v>0</v>
      </c>
      <c r="AV95" s="97">
        <f>'01 - Místnost č. 320'!J33</f>
        <v>0</v>
      </c>
      <c r="AW95" s="97">
        <f>'01 - Místnost č. 320'!J34</f>
        <v>0</v>
      </c>
      <c r="AX95" s="97">
        <f>'01 - Místnost č. 320'!J35</f>
        <v>0</v>
      </c>
      <c r="AY95" s="97">
        <f>'01 - Místnost č. 320'!J36</f>
        <v>0</v>
      </c>
      <c r="AZ95" s="97">
        <f>'01 - Místnost č. 320'!F33</f>
        <v>0</v>
      </c>
      <c r="BA95" s="97">
        <f>'01 - Místnost č. 320'!F34</f>
        <v>0</v>
      </c>
      <c r="BB95" s="97">
        <f>'01 - Místnost č. 320'!F35</f>
        <v>0</v>
      </c>
      <c r="BC95" s="97">
        <f>'01 - Místnost č. 320'!F36</f>
        <v>0</v>
      </c>
      <c r="BD95" s="99">
        <f>'01 - Místnost č. 320'!F37</f>
        <v>0</v>
      </c>
      <c r="BT95" s="100" t="s">
        <v>84</v>
      </c>
      <c r="BV95" s="100" t="s">
        <v>78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7" customFormat="1" ht="16.5" customHeight="1">
      <c r="A96" s="90" t="s">
        <v>80</v>
      </c>
      <c r="B96" s="91"/>
      <c r="C96" s="92"/>
      <c r="D96" s="231" t="s">
        <v>87</v>
      </c>
      <c r="E96" s="231"/>
      <c r="F96" s="231"/>
      <c r="G96" s="231"/>
      <c r="H96" s="231"/>
      <c r="I96" s="93"/>
      <c r="J96" s="231" t="s">
        <v>88</v>
      </c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  <c r="AG96" s="235">
        <f>'02 - Místnost č. 308'!J30</f>
        <v>0</v>
      </c>
      <c r="AH96" s="236"/>
      <c r="AI96" s="236"/>
      <c r="AJ96" s="236"/>
      <c r="AK96" s="236"/>
      <c r="AL96" s="236"/>
      <c r="AM96" s="236"/>
      <c r="AN96" s="235">
        <f t="shared" si="0"/>
        <v>0</v>
      </c>
      <c r="AO96" s="236"/>
      <c r="AP96" s="236"/>
      <c r="AQ96" s="94" t="s">
        <v>83</v>
      </c>
      <c r="AR96" s="95"/>
      <c r="AS96" s="96">
        <v>0</v>
      </c>
      <c r="AT96" s="97">
        <f t="shared" si="1"/>
        <v>0</v>
      </c>
      <c r="AU96" s="98">
        <f>'02 - Místnost č. 308'!P124</f>
        <v>0</v>
      </c>
      <c r="AV96" s="97">
        <f>'02 - Místnost č. 308'!J33</f>
        <v>0</v>
      </c>
      <c r="AW96" s="97">
        <f>'02 - Místnost č. 308'!J34</f>
        <v>0</v>
      </c>
      <c r="AX96" s="97">
        <f>'02 - Místnost č. 308'!J35</f>
        <v>0</v>
      </c>
      <c r="AY96" s="97">
        <f>'02 - Místnost č. 308'!J36</f>
        <v>0</v>
      </c>
      <c r="AZ96" s="97">
        <f>'02 - Místnost č. 308'!F33</f>
        <v>0</v>
      </c>
      <c r="BA96" s="97">
        <f>'02 - Místnost č. 308'!F34</f>
        <v>0</v>
      </c>
      <c r="BB96" s="97">
        <f>'02 - Místnost č. 308'!F35</f>
        <v>0</v>
      </c>
      <c r="BC96" s="97">
        <f>'02 - Místnost č. 308'!F36</f>
        <v>0</v>
      </c>
      <c r="BD96" s="99">
        <f>'02 - Místnost č. 308'!F37</f>
        <v>0</v>
      </c>
      <c r="BT96" s="100" t="s">
        <v>84</v>
      </c>
      <c r="BV96" s="100" t="s">
        <v>78</v>
      </c>
      <c r="BW96" s="100" t="s">
        <v>89</v>
      </c>
      <c r="BX96" s="100" t="s">
        <v>5</v>
      </c>
      <c r="CL96" s="100" t="s">
        <v>1</v>
      </c>
      <c r="CM96" s="100" t="s">
        <v>86</v>
      </c>
    </row>
    <row r="97" spans="1:91" s="7" customFormat="1" ht="16.5" customHeight="1">
      <c r="A97" s="90" t="s">
        <v>80</v>
      </c>
      <c r="B97" s="91"/>
      <c r="C97" s="92"/>
      <c r="D97" s="231" t="s">
        <v>90</v>
      </c>
      <c r="E97" s="231"/>
      <c r="F97" s="231"/>
      <c r="G97" s="231"/>
      <c r="H97" s="231"/>
      <c r="I97" s="93"/>
      <c r="J97" s="231" t="s">
        <v>91</v>
      </c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  <c r="AE97" s="231"/>
      <c r="AF97" s="231"/>
      <c r="AG97" s="235">
        <f>'03 - Místnost č. 408'!J30</f>
        <v>0</v>
      </c>
      <c r="AH97" s="236"/>
      <c r="AI97" s="236"/>
      <c r="AJ97" s="236"/>
      <c r="AK97" s="236"/>
      <c r="AL97" s="236"/>
      <c r="AM97" s="236"/>
      <c r="AN97" s="235">
        <f t="shared" si="0"/>
        <v>0</v>
      </c>
      <c r="AO97" s="236"/>
      <c r="AP97" s="236"/>
      <c r="AQ97" s="94" t="s">
        <v>83</v>
      </c>
      <c r="AR97" s="95"/>
      <c r="AS97" s="96">
        <v>0</v>
      </c>
      <c r="AT97" s="97">
        <f t="shared" si="1"/>
        <v>0</v>
      </c>
      <c r="AU97" s="98">
        <f>'03 - Místnost č. 408'!P124</f>
        <v>0</v>
      </c>
      <c r="AV97" s="97">
        <f>'03 - Místnost č. 408'!J33</f>
        <v>0</v>
      </c>
      <c r="AW97" s="97">
        <f>'03 - Místnost č. 408'!J34</f>
        <v>0</v>
      </c>
      <c r="AX97" s="97">
        <f>'03 - Místnost č. 408'!J35</f>
        <v>0</v>
      </c>
      <c r="AY97" s="97">
        <f>'03 - Místnost č. 408'!J36</f>
        <v>0</v>
      </c>
      <c r="AZ97" s="97">
        <f>'03 - Místnost č. 408'!F33</f>
        <v>0</v>
      </c>
      <c r="BA97" s="97">
        <f>'03 - Místnost č. 408'!F34</f>
        <v>0</v>
      </c>
      <c r="BB97" s="97">
        <f>'03 - Místnost č. 408'!F35</f>
        <v>0</v>
      </c>
      <c r="BC97" s="97">
        <f>'03 - Místnost č. 408'!F36</f>
        <v>0</v>
      </c>
      <c r="BD97" s="99">
        <f>'03 - Místnost č. 408'!F37</f>
        <v>0</v>
      </c>
      <c r="BT97" s="100" t="s">
        <v>84</v>
      </c>
      <c r="BV97" s="100" t="s">
        <v>78</v>
      </c>
      <c r="BW97" s="100" t="s">
        <v>92</v>
      </c>
      <c r="BX97" s="100" t="s">
        <v>5</v>
      </c>
      <c r="CL97" s="100" t="s">
        <v>1</v>
      </c>
      <c r="CM97" s="100" t="s">
        <v>86</v>
      </c>
    </row>
    <row r="98" spans="1:91" s="7" customFormat="1" ht="16.5" customHeight="1">
      <c r="A98" s="90" t="s">
        <v>80</v>
      </c>
      <c r="B98" s="91"/>
      <c r="C98" s="92"/>
      <c r="D98" s="231" t="s">
        <v>93</v>
      </c>
      <c r="E98" s="231"/>
      <c r="F98" s="231"/>
      <c r="G98" s="231"/>
      <c r="H98" s="231"/>
      <c r="I98" s="93"/>
      <c r="J98" s="231" t="s">
        <v>94</v>
      </c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31"/>
      <c r="Z98" s="231"/>
      <c r="AA98" s="231"/>
      <c r="AB98" s="231"/>
      <c r="AC98" s="231"/>
      <c r="AD98" s="231"/>
      <c r="AE98" s="231"/>
      <c r="AF98" s="231"/>
      <c r="AG98" s="235">
        <f>'05 - Místnost č. 405'!J30</f>
        <v>0</v>
      </c>
      <c r="AH98" s="236"/>
      <c r="AI98" s="236"/>
      <c r="AJ98" s="236"/>
      <c r="AK98" s="236"/>
      <c r="AL98" s="236"/>
      <c r="AM98" s="236"/>
      <c r="AN98" s="235">
        <f t="shared" si="0"/>
        <v>0</v>
      </c>
      <c r="AO98" s="236"/>
      <c r="AP98" s="236"/>
      <c r="AQ98" s="94" t="s">
        <v>83</v>
      </c>
      <c r="AR98" s="95"/>
      <c r="AS98" s="96">
        <v>0</v>
      </c>
      <c r="AT98" s="97">
        <f t="shared" si="1"/>
        <v>0</v>
      </c>
      <c r="AU98" s="98">
        <f>'05 - Místnost č. 405'!P124</f>
        <v>0</v>
      </c>
      <c r="AV98" s="97">
        <f>'05 - Místnost č. 405'!J33</f>
        <v>0</v>
      </c>
      <c r="AW98" s="97">
        <f>'05 - Místnost č. 405'!J34</f>
        <v>0</v>
      </c>
      <c r="AX98" s="97">
        <f>'05 - Místnost č. 405'!J35</f>
        <v>0</v>
      </c>
      <c r="AY98" s="97">
        <f>'05 - Místnost č. 405'!J36</f>
        <v>0</v>
      </c>
      <c r="AZ98" s="97">
        <f>'05 - Místnost č. 405'!F33</f>
        <v>0</v>
      </c>
      <c r="BA98" s="97">
        <f>'05 - Místnost č. 405'!F34</f>
        <v>0</v>
      </c>
      <c r="BB98" s="97">
        <f>'05 - Místnost č. 405'!F35</f>
        <v>0</v>
      </c>
      <c r="BC98" s="97">
        <f>'05 - Místnost č. 405'!F36</f>
        <v>0</v>
      </c>
      <c r="BD98" s="99">
        <f>'05 - Místnost č. 405'!F37</f>
        <v>0</v>
      </c>
      <c r="BT98" s="100" t="s">
        <v>84</v>
      </c>
      <c r="BV98" s="100" t="s">
        <v>78</v>
      </c>
      <c r="BW98" s="100" t="s">
        <v>95</v>
      </c>
      <c r="BX98" s="100" t="s">
        <v>5</v>
      </c>
      <c r="CL98" s="100" t="s">
        <v>1</v>
      </c>
      <c r="CM98" s="100" t="s">
        <v>86</v>
      </c>
    </row>
    <row r="99" spans="1:91" s="7" customFormat="1" ht="16.5" customHeight="1">
      <c r="A99" s="90" t="s">
        <v>80</v>
      </c>
      <c r="B99" s="91"/>
      <c r="C99" s="92"/>
      <c r="D99" s="231" t="s">
        <v>96</v>
      </c>
      <c r="E99" s="231"/>
      <c r="F99" s="231"/>
      <c r="G99" s="231"/>
      <c r="H99" s="231"/>
      <c r="I99" s="93"/>
      <c r="J99" s="231" t="s">
        <v>97</v>
      </c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31"/>
      <c r="Z99" s="231"/>
      <c r="AA99" s="231"/>
      <c r="AB99" s="231"/>
      <c r="AC99" s="231"/>
      <c r="AD99" s="231"/>
      <c r="AE99" s="231"/>
      <c r="AF99" s="231"/>
      <c r="AG99" s="235">
        <f>'06 - Místnost č. 407'!J30</f>
        <v>0</v>
      </c>
      <c r="AH99" s="236"/>
      <c r="AI99" s="236"/>
      <c r="AJ99" s="236"/>
      <c r="AK99" s="236"/>
      <c r="AL99" s="236"/>
      <c r="AM99" s="236"/>
      <c r="AN99" s="235">
        <f t="shared" si="0"/>
        <v>0</v>
      </c>
      <c r="AO99" s="236"/>
      <c r="AP99" s="236"/>
      <c r="AQ99" s="94" t="s">
        <v>83</v>
      </c>
      <c r="AR99" s="95"/>
      <c r="AS99" s="96">
        <v>0</v>
      </c>
      <c r="AT99" s="97">
        <f t="shared" si="1"/>
        <v>0</v>
      </c>
      <c r="AU99" s="98">
        <f>'06 - Místnost č. 407'!P124</f>
        <v>0</v>
      </c>
      <c r="AV99" s="97">
        <f>'06 - Místnost č. 407'!J33</f>
        <v>0</v>
      </c>
      <c r="AW99" s="97">
        <f>'06 - Místnost č. 407'!J34</f>
        <v>0</v>
      </c>
      <c r="AX99" s="97">
        <f>'06 - Místnost č. 407'!J35</f>
        <v>0</v>
      </c>
      <c r="AY99" s="97">
        <f>'06 - Místnost č. 407'!J36</f>
        <v>0</v>
      </c>
      <c r="AZ99" s="97">
        <f>'06 - Místnost č. 407'!F33</f>
        <v>0</v>
      </c>
      <c r="BA99" s="97">
        <f>'06 - Místnost č. 407'!F34</f>
        <v>0</v>
      </c>
      <c r="BB99" s="97">
        <f>'06 - Místnost č. 407'!F35</f>
        <v>0</v>
      </c>
      <c r="BC99" s="97">
        <f>'06 - Místnost č. 407'!F36</f>
        <v>0</v>
      </c>
      <c r="BD99" s="99">
        <f>'06 - Místnost č. 407'!F37</f>
        <v>0</v>
      </c>
      <c r="BT99" s="100" t="s">
        <v>84</v>
      </c>
      <c r="BV99" s="100" t="s">
        <v>78</v>
      </c>
      <c r="BW99" s="100" t="s">
        <v>98</v>
      </c>
      <c r="BX99" s="100" t="s">
        <v>5</v>
      </c>
      <c r="CL99" s="100" t="s">
        <v>1</v>
      </c>
      <c r="CM99" s="100" t="s">
        <v>86</v>
      </c>
    </row>
    <row r="100" spans="1:91" s="7" customFormat="1" ht="16.5" customHeight="1">
      <c r="A100" s="90" t="s">
        <v>80</v>
      </c>
      <c r="B100" s="91"/>
      <c r="C100" s="92"/>
      <c r="D100" s="231" t="s">
        <v>99</v>
      </c>
      <c r="E100" s="231"/>
      <c r="F100" s="231"/>
      <c r="G100" s="231"/>
      <c r="H100" s="231"/>
      <c r="I100" s="93"/>
      <c r="J100" s="231" t="s">
        <v>100</v>
      </c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31"/>
      <c r="Z100" s="231"/>
      <c r="AA100" s="231"/>
      <c r="AB100" s="231"/>
      <c r="AC100" s="231"/>
      <c r="AD100" s="231"/>
      <c r="AE100" s="231"/>
      <c r="AF100" s="231"/>
      <c r="AG100" s="235">
        <f>'07 - Místnost č. 406'!J30</f>
        <v>0</v>
      </c>
      <c r="AH100" s="236"/>
      <c r="AI100" s="236"/>
      <c r="AJ100" s="236"/>
      <c r="AK100" s="236"/>
      <c r="AL100" s="236"/>
      <c r="AM100" s="236"/>
      <c r="AN100" s="235">
        <f t="shared" si="0"/>
        <v>0</v>
      </c>
      <c r="AO100" s="236"/>
      <c r="AP100" s="236"/>
      <c r="AQ100" s="94" t="s">
        <v>83</v>
      </c>
      <c r="AR100" s="95"/>
      <c r="AS100" s="96">
        <v>0</v>
      </c>
      <c r="AT100" s="97">
        <f t="shared" si="1"/>
        <v>0</v>
      </c>
      <c r="AU100" s="98">
        <f>'07 - Místnost č. 406'!P121</f>
        <v>0</v>
      </c>
      <c r="AV100" s="97">
        <f>'07 - Místnost č. 406'!J33</f>
        <v>0</v>
      </c>
      <c r="AW100" s="97">
        <f>'07 - Místnost č. 406'!J34</f>
        <v>0</v>
      </c>
      <c r="AX100" s="97">
        <f>'07 - Místnost č. 406'!J35</f>
        <v>0</v>
      </c>
      <c r="AY100" s="97">
        <f>'07 - Místnost č. 406'!J36</f>
        <v>0</v>
      </c>
      <c r="AZ100" s="97">
        <f>'07 - Místnost č. 406'!F33</f>
        <v>0</v>
      </c>
      <c r="BA100" s="97">
        <f>'07 - Místnost č. 406'!F34</f>
        <v>0</v>
      </c>
      <c r="BB100" s="97">
        <f>'07 - Místnost č. 406'!F35</f>
        <v>0</v>
      </c>
      <c r="BC100" s="97">
        <f>'07 - Místnost č. 406'!F36</f>
        <v>0</v>
      </c>
      <c r="BD100" s="99">
        <f>'07 - Místnost č. 406'!F37</f>
        <v>0</v>
      </c>
      <c r="BT100" s="100" t="s">
        <v>84</v>
      </c>
      <c r="BV100" s="100" t="s">
        <v>78</v>
      </c>
      <c r="BW100" s="100" t="s">
        <v>101</v>
      </c>
      <c r="BX100" s="100" t="s">
        <v>5</v>
      </c>
      <c r="CL100" s="100" t="s">
        <v>1</v>
      </c>
      <c r="CM100" s="100" t="s">
        <v>86</v>
      </c>
    </row>
    <row r="101" spans="1:91" s="7" customFormat="1" ht="16.5" customHeight="1">
      <c r="A101" s="90" t="s">
        <v>80</v>
      </c>
      <c r="B101" s="91"/>
      <c r="C101" s="92"/>
      <c r="D101" s="231" t="s">
        <v>102</v>
      </c>
      <c r="E101" s="231"/>
      <c r="F101" s="231"/>
      <c r="G101" s="231"/>
      <c r="H101" s="231"/>
      <c r="I101" s="93"/>
      <c r="J101" s="231" t="s">
        <v>103</v>
      </c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31"/>
      <c r="Z101" s="231"/>
      <c r="AA101" s="231"/>
      <c r="AB101" s="231"/>
      <c r="AC101" s="231"/>
      <c r="AD101" s="231"/>
      <c r="AE101" s="231"/>
      <c r="AF101" s="231"/>
      <c r="AG101" s="235">
        <f>'08 - Místnost č. 307'!J30</f>
        <v>0</v>
      </c>
      <c r="AH101" s="236"/>
      <c r="AI101" s="236"/>
      <c r="AJ101" s="236"/>
      <c r="AK101" s="236"/>
      <c r="AL101" s="236"/>
      <c r="AM101" s="236"/>
      <c r="AN101" s="235">
        <f t="shared" si="0"/>
        <v>0</v>
      </c>
      <c r="AO101" s="236"/>
      <c r="AP101" s="236"/>
      <c r="AQ101" s="94" t="s">
        <v>83</v>
      </c>
      <c r="AR101" s="95"/>
      <c r="AS101" s="96">
        <v>0</v>
      </c>
      <c r="AT101" s="97">
        <f t="shared" si="1"/>
        <v>0</v>
      </c>
      <c r="AU101" s="98">
        <f>'08 - Místnost č. 307'!P124</f>
        <v>0</v>
      </c>
      <c r="AV101" s="97">
        <f>'08 - Místnost č. 307'!J33</f>
        <v>0</v>
      </c>
      <c r="AW101" s="97">
        <f>'08 - Místnost č. 307'!J34</f>
        <v>0</v>
      </c>
      <c r="AX101" s="97">
        <f>'08 - Místnost č. 307'!J35</f>
        <v>0</v>
      </c>
      <c r="AY101" s="97">
        <f>'08 - Místnost č. 307'!J36</f>
        <v>0</v>
      </c>
      <c r="AZ101" s="97">
        <f>'08 - Místnost č. 307'!F33</f>
        <v>0</v>
      </c>
      <c r="BA101" s="97">
        <f>'08 - Místnost č. 307'!F34</f>
        <v>0</v>
      </c>
      <c r="BB101" s="97">
        <f>'08 - Místnost č. 307'!F35</f>
        <v>0</v>
      </c>
      <c r="BC101" s="97">
        <f>'08 - Místnost č. 307'!F36</f>
        <v>0</v>
      </c>
      <c r="BD101" s="99">
        <f>'08 - Místnost č. 307'!F37</f>
        <v>0</v>
      </c>
      <c r="BT101" s="100" t="s">
        <v>84</v>
      </c>
      <c r="BV101" s="100" t="s">
        <v>78</v>
      </c>
      <c r="BW101" s="100" t="s">
        <v>104</v>
      </c>
      <c r="BX101" s="100" t="s">
        <v>5</v>
      </c>
      <c r="CL101" s="100" t="s">
        <v>1</v>
      </c>
      <c r="CM101" s="100" t="s">
        <v>86</v>
      </c>
    </row>
    <row r="102" spans="1:91" s="7" customFormat="1" ht="16.5" customHeight="1">
      <c r="A102" s="90" t="s">
        <v>80</v>
      </c>
      <c r="B102" s="91"/>
      <c r="C102" s="92"/>
      <c r="D102" s="231" t="s">
        <v>105</v>
      </c>
      <c r="E102" s="231"/>
      <c r="F102" s="231"/>
      <c r="G102" s="231"/>
      <c r="H102" s="231"/>
      <c r="I102" s="93"/>
      <c r="J102" s="231" t="s">
        <v>106</v>
      </c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31"/>
      <c r="Z102" s="231"/>
      <c r="AA102" s="231"/>
      <c r="AB102" s="231"/>
      <c r="AC102" s="231"/>
      <c r="AD102" s="231"/>
      <c r="AE102" s="231"/>
      <c r="AF102" s="231"/>
      <c r="AG102" s="235">
        <f>'09 - Místnost č. 331'!J30</f>
        <v>0</v>
      </c>
      <c r="AH102" s="236"/>
      <c r="AI102" s="236"/>
      <c r="AJ102" s="236"/>
      <c r="AK102" s="236"/>
      <c r="AL102" s="236"/>
      <c r="AM102" s="236"/>
      <c r="AN102" s="235">
        <f t="shared" si="0"/>
        <v>0</v>
      </c>
      <c r="AO102" s="236"/>
      <c r="AP102" s="236"/>
      <c r="AQ102" s="94" t="s">
        <v>83</v>
      </c>
      <c r="AR102" s="95"/>
      <c r="AS102" s="96">
        <v>0</v>
      </c>
      <c r="AT102" s="97">
        <f t="shared" si="1"/>
        <v>0</v>
      </c>
      <c r="AU102" s="98">
        <f>'09 - Místnost č. 331'!P124</f>
        <v>0</v>
      </c>
      <c r="AV102" s="97">
        <f>'09 - Místnost č. 331'!J33</f>
        <v>0</v>
      </c>
      <c r="AW102" s="97">
        <f>'09 - Místnost č. 331'!J34</f>
        <v>0</v>
      </c>
      <c r="AX102" s="97">
        <f>'09 - Místnost č. 331'!J35</f>
        <v>0</v>
      </c>
      <c r="AY102" s="97">
        <f>'09 - Místnost č. 331'!J36</f>
        <v>0</v>
      </c>
      <c r="AZ102" s="97">
        <f>'09 - Místnost č. 331'!F33</f>
        <v>0</v>
      </c>
      <c r="BA102" s="97">
        <f>'09 - Místnost č. 331'!F34</f>
        <v>0</v>
      </c>
      <c r="BB102" s="97">
        <f>'09 - Místnost č. 331'!F35</f>
        <v>0</v>
      </c>
      <c r="BC102" s="97">
        <f>'09 - Místnost č. 331'!F36</f>
        <v>0</v>
      </c>
      <c r="BD102" s="99">
        <f>'09 - Místnost č. 331'!F37</f>
        <v>0</v>
      </c>
      <c r="BT102" s="100" t="s">
        <v>84</v>
      </c>
      <c r="BV102" s="100" t="s">
        <v>78</v>
      </c>
      <c r="BW102" s="100" t="s">
        <v>107</v>
      </c>
      <c r="BX102" s="100" t="s">
        <v>5</v>
      </c>
      <c r="CL102" s="100" t="s">
        <v>1</v>
      </c>
      <c r="CM102" s="100" t="s">
        <v>86</v>
      </c>
    </row>
    <row r="103" spans="1:91" s="7" customFormat="1" ht="16.5" customHeight="1">
      <c r="A103" s="90" t="s">
        <v>80</v>
      </c>
      <c r="B103" s="91"/>
      <c r="C103" s="92"/>
      <c r="D103" s="231" t="s">
        <v>108</v>
      </c>
      <c r="E103" s="231"/>
      <c r="F103" s="231"/>
      <c r="G103" s="231"/>
      <c r="H103" s="231"/>
      <c r="I103" s="93"/>
      <c r="J103" s="231" t="s">
        <v>109</v>
      </c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31"/>
      <c r="Z103" s="231"/>
      <c r="AA103" s="231"/>
      <c r="AB103" s="231"/>
      <c r="AC103" s="231"/>
      <c r="AD103" s="231"/>
      <c r="AE103" s="231"/>
      <c r="AF103" s="231"/>
      <c r="AG103" s="235">
        <f>'10 - Místnost č. 425'!J30</f>
        <v>0</v>
      </c>
      <c r="AH103" s="236"/>
      <c r="AI103" s="236"/>
      <c r="AJ103" s="236"/>
      <c r="AK103" s="236"/>
      <c r="AL103" s="236"/>
      <c r="AM103" s="236"/>
      <c r="AN103" s="235">
        <f t="shared" si="0"/>
        <v>0</v>
      </c>
      <c r="AO103" s="236"/>
      <c r="AP103" s="236"/>
      <c r="AQ103" s="94" t="s">
        <v>83</v>
      </c>
      <c r="AR103" s="95"/>
      <c r="AS103" s="96">
        <v>0</v>
      </c>
      <c r="AT103" s="97">
        <f t="shared" si="1"/>
        <v>0</v>
      </c>
      <c r="AU103" s="98">
        <f>'10 - Místnost č. 425'!P124</f>
        <v>0</v>
      </c>
      <c r="AV103" s="97">
        <f>'10 - Místnost č. 425'!J33</f>
        <v>0</v>
      </c>
      <c r="AW103" s="97">
        <f>'10 - Místnost č. 425'!J34</f>
        <v>0</v>
      </c>
      <c r="AX103" s="97">
        <f>'10 - Místnost č. 425'!J35</f>
        <v>0</v>
      </c>
      <c r="AY103" s="97">
        <f>'10 - Místnost č. 425'!J36</f>
        <v>0</v>
      </c>
      <c r="AZ103" s="97">
        <f>'10 - Místnost č. 425'!F33</f>
        <v>0</v>
      </c>
      <c r="BA103" s="97">
        <f>'10 - Místnost č. 425'!F34</f>
        <v>0</v>
      </c>
      <c r="BB103" s="97">
        <f>'10 - Místnost č. 425'!F35</f>
        <v>0</v>
      </c>
      <c r="BC103" s="97">
        <f>'10 - Místnost č. 425'!F36</f>
        <v>0</v>
      </c>
      <c r="BD103" s="99">
        <f>'10 - Místnost č. 425'!F37</f>
        <v>0</v>
      </c>
      <c r="BT103" s="100" t="s">
        <v>84</v>
      </c>
      <c r="BV103" s="100" t="s">
        <v>78</v>
      </c>
      <c r="BW103" s="100" t="s">
        <v>110</v>
      </c>
      <c r="BX103" s="100" t="s">
        <v>5</v>
      </c>
      <c r="CL103" s="100" t="s">
        <v>1</v>
      </c>
      <c r="CM103" s="100" t="s">
        <v>86</v>
      </c>
    </row>
    <row r="104" spans="1:91" s="7" customFormat="1" ht="16.5" customHeight="1">
      <c r="A104" s="90" t="s">
        <v>80</v>
      </c>
      <c r="B104" s="91"/>
      <c r="C104" s="92"/>
      <c r="D104" s="231" t="s">
        <v>111</v>
      </c>
      <c r="E104" s="231"/>
      <c r="F104" s="231"/>
      <c r="G104" s="231"/>
      <c r="H104" s="231"/>
      <c r="I104" s="93"/>
      <c r="J104" s="231" t="s">
        <v>112</v>
      </c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31"/>
      <c r="Z104" s="231"/>
      <c r="AA104" s="231"/>
      <c r="AB104" s="231"/>
      <c r="AC104" s="231"/>
      <c r="AD104" s="231"/>
      <c r="AE104" s="231"/>
      <c r="AF104" s="231"/>
      <c r="AG104" s="235">
        <f>'11 - Místnost č. 110'!J30</f>
        <v>0</v>
      </c>
      <c r="AH104" s="236"/>
      <c r="AI104" s="236"/>
      <c r="AJ104" s="236"/>
      <c r="AK104" s="236"/>
      <c r="AL104" s="236"/>
      <c r="AM104" s="236"/>
      <c r="AN104" s="235">
        <f t="shared" si="0"/>
        <v>0</v>
      </c>
      <c r="AO104" s="236"/>
      <c r="AP104" s="236"/>
      <c r="AQ104" s="94" t="s">
        <v>83</v>
      </c>
      <c r="AR104" s="95"/>
      <c r="AS104" s="96">
        <v>0</v>
      </c>
      <c r="AT104" s="97">
        <f t="shared" si="1"/>
        <v>0</v>
      </c>
      <c r="AU104" s="98">
        <f>'11 - Místnost č. 110'!P121</f>
        <v>0</v>
      </c>
      <c r="AV104" s="97">
        <f>'11 - Místnost č. 110'!J33</f>
        <v>0</v>
      </c>
      <c r="AW104" s="97">
        <f>'11 - Místnost č. 110'!J34</f>
        <v>0</v>
      </c>
      <c r="AX104" s="97">
        <f>'11 - Místnost č. 110'!J35</f>
        <v>0</v>
      </c>
      <c r="AY104" s="97">
        <f>'11 - Místnost č. 110'!J36</f>
        <v>0</v>
      </c>
      <c r="AZ104" s="97">
        <f>'11 - Místnost č. 110'!F33</f>
        <v>0</v>
      </c>
      <c r="BA104" s="97">
        <f>'11 - Místnost č. 110'!F34</f>
        <v>0</v>
      </c>
      <c r="BB104" s="97">
        <f>'11 - Místnost č. 110'!F35</f>
        <v>0</v>
      </c>
      <c r="BC104" s="97">
        <f>'11 - Místnost č. 110'!F36</f>
        <v>0</v>
      </c>
      <c r="BD104" s="99">
        <f>'11 - Místnost č. 110'!F37</f>
        <v>0</v>
      </c>
      <c r="BT104" s="100" t="s">
        <v>84</v>
      </c>
      <c r="BV104" s="100" t="s">
        <v>78</v>
      </c>
      <c r="BW104" s="100" t="s">
        <v>113</v>
      </c>
      <c r="BX104" s="100" t="s">
        <v>5</v>
      </c>
      <c r="CL104" s="100" t="s">
        <v>1</v>
      </c>
      <c r="CM104" s="100" t="s">
        <v>86</v>
      </c>
    </row>
    <row r="105" spans="1:91" s="7" customFormat="1" ht="16.5" customHeight="1">
      <c r="A105" s="90" t="s">
        <v>80</v>
      </c>
      <c r="B105" s="91"/>
      <c r="C105" s="92"/>
      <c r="D105" s="231" t="s">
        <v>114</v>
      </c>
      <c r="E105" s="231"/>
      <c r="F105" s="231"/>
      <c r="G105" s="231"/>
      <c r="H105" s="231"/>
      <c r="I105" s="93"/>
      <c r="J105" s="231" t="s">
        <v>115</v>
      </c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31"/>
      <c r="Z105" s="231"/>
      <c r="AA105" s="231"/>
      <c r="AB105" s="231"/>
      <c r="AC105" s="231"/>
      <c r="AD105" s="231"/>
      <c r="AE105" s="231"/>
      <c r="AF105" s="231"/>
      <c r="AG105" s="235">
        <f>'12 - Místnost č. 211'!J30</f>
        <v>0</v>
      </c>
      <c r="AH105" s="236"/>
      <c r="AI105" s="236"/>
      <c r="AJ105" s="236"/>
      <c r="AK105" s="236"/>
      <c r="AL105" s="236"/>
      <c r="AM105" s="236"/>
      <c r="AN105" s="235">
        <f t="shared" si="0"/>
        <v>0</v>
      </c>
      <c r="AO105" s="236"/>
      <c r="AP105" s="236"/>
      <c r="AQ105" s="94" t="s">
        <v>83</v>
      </c>
      <c r="AR105" s="95"/>
      <c r="AS105" s="96">
        <v>0</v>
      </c>
      <c r="AT105" s="97">
        <f t="shared" si="1"/>
        <v>0</v>
      </c>
      <c r="AU105" s="98">
        <f>'12 - Místnost č. 211'!P121</f>
        <v>0</v>
      </c>
      <c r="AV105" s="97">
        <f>'12 - Místnost č. 211'!J33</f>
        <v>0</v>
      </c>
      <c r="AW105" s="97">
        <f>'12 - Místnost č. 211'!J34</f>
        <v>0</v>
      </c>
      <c r="AX105" s="97">
        <f>'12 - Místnost č. 211'!J35</f>
        <v>0</v>
      </c>
      <c r="AY105" s="97">
        <f>'12 - Místnost č. 211'!J36</f>
        <v>0</v>
      </c>
      <c r="AZ105" s="97">
        <f>'12 - Místnost č. 211'!F33</f>
        <v>0</v>
      </c>
      <c r="BA105" s="97">
        <f>'12 - Místnost č. 211'!F34</f>
        <v>0</v>
      </c>
      <c r="BB105" s="97">
        <f>'12 - Místnost č. 211'!F35</f>
        <v>0</v>
      </c>
      <c r="BC105" s="97">
        <f>'12 - Místnost č. 211'!F36</f>
        <v>0</v>
      </c>
      <c r="BD105" s="99">
        <f>'12 - Místnost č. 211'!F37</f>
        <v>0</v>
      </c>
      <c r="BT105" s="100" t="s">
        <v>84</v>
      </c>
      <c r="BV105" s="100" t="s">
        <v>78</v>
      </c>
      <c r="BW105" s="100" t="s">
        <v>116</v>
      </c>
      <c r="BX105" s="100" t="s">
        <v>5</v>
      </c>
      <c r="CL105" s="100" t="s">
        <v>1</v>
      </c>
      <c r="CM105" s="100" t="s">
        <v>86</v>
      </c>
    </row>
    <row r="106" spans="1:91" s="7" customFormat="1" ht="16.5" customHeight="1">
      <c r="A106" s="90" t="s">
        <v>80</v>
      </c>
      <c r="B106" s="91"/>
      <c r="C106" s="92"/>
      <c r="D106" s="231" t="s">
        <v>117</v>
      </c>
      <c r="E106" s="231"/>
      <c r="F106" s="231"/>
      <c r="G106" s="231"/>
      <c r="H106" s="231"/>
      <c r="I106" s="93"/>
      <c r="J106" s="231" t="s">
        <v>118</v>
      </c>
      <c r="K106" s="231"/>
      <c r="L106" s="231"/>
      <c r="M106" s="231"/>
      <c r="N106" s="231"/>
      <c r="O106" s="231"/>
      <c r="P106" s="231"/>
      <c r="Q106" s="231"/>
      <c r="R106" s="231"/>
      <c r="S106" s="231"/>
      <c r="T106" s="231"/>
      <c r="U106" s="231"/>
      <c r="V106" s="231"/>
      <c r="W106" s="231"/>
      <c r="X106" s="231"/>
      <c r="Y106" s="231"/>
      <c r="Z106" s="231"/>
      <c r="AA106" s="231"/>
      <c r="AB106" s="231"/>
      <c r="AC106" s="231"/>
      <c r="AD106" s="231"/>
      <c r="AE106" s="231"/>
      <c r="AF106" s="231"/>
      <c r="AG106" s="235">
        <f>'13 - Místnost č. 213'!J30</f>
        <v>0</v>
      </c>
      <c r="AH106" s="236"/>
      <c r="AI106" s="236"/>
      <c r="AJ106" s="236"/>
      <c r="AK106" s="236"/>
      <c r="AL106" s="236"/>
      <c r="AM106" s="236"/>
      <c r="AN106" s="235">
        <f t="shared" si="0"/>
        <v>0</v>
      </c>
      <c r="AO106" s="236"/>
      <c r="AP106" s="236"/>
      <c r="AQ106" s="94" t="s">
        <v>83</v>
      </c>
      <c r="AR106" s="95"/>
      <c r="AS106" s="96">
        <v>0</v>
      </c>
      <c r="AT106" s="97">
        <f t="shared" si="1"/>
        <v>0</v>
      </c>
      <c r="AU106" s="98">
        <f>'13 - Místnost č. 213'!P121</f>
        <v>0</v>
      </c>
      <c r="AV106" s="97">
        <f>'13 - Místnost č. 213'!J33</f>
        <v>0</v>
      </c>
      <c r="AW106" s="97">
        <f>'13 - Místnost č. 213'!J34</f>
        <v>0</v>
      </c>
      <c r="AX106" s="97">
        <f>'13 - Místnost č. 213'!J35</f>
        <v>0</v>
      </c>
      <c r="AY106" s="97">
        <f>'13 - Místnost č. 213'!J36</f>
        <v>0</v>
      </c>
      <c r="AZ106" s="97">
        <f>'13 - Místnost č. 213'!F33</f>
        <v>0</v>
      </c>
      <c r="BA106" s="97">
        <f>'13 - Místnost č. 213'!F34</f>
        <v>0</v>
      </c>
      <c r="BB106" s="97">
        <f>'13 - Místnost č. 213'!F35</f>
        <v>0</v>
      </c>
      <c r="BC106" s="97">
        <f>'13 - Místnost č. 213'!F36</f>
        <v>0</v>
      </c>
      <c r="BD106" s="99">
        <f>'13 - Místnost č. 213'!F37</f>
        <v>0</v>
      </c>
      <c r="BT106" s="100" t="s">
        <v>84</v>
      </c>
      <c r="BV106" s="100" t="s">
        <v>78</v>
      </c>
      <c r="BW106" s="100" t="s">
        <v>119</v>
      </c>
      <c r="BX106" s="100" t="s">
        <v>5</v>
      </c>
      <c r="CL106" s="100" t="s">
        <v>1</v>
      </c>
      <c r="CM106" s="100" t="s">
        <v>86</v>
      </c>
    </row>
    <row r="107" spans="1:91" s="7" customFormat="1" ht="16.5" customHeight="1">
      <c r="A107" s="90" t="s">
        <v>80</v>
      </c>
      <c r="B107" s="91"/>
      <c r="C107" s="92"/>
      <c r="D107" s="231" t="s">
        <v>120</v>
      </c>
      <c r="E107" s="231"/>
      <c r="F107" s="231"/>
      <c r="G107" s="231"/>
      <c r="H107" s="231"/>
      <c r="I107" s="93"/>
      <c r="J107" s="231" t="s">
        <v>121</v>
      </c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1"/>
      <c r="X107" s="231"/>
      <c r="Y107" s="231"/>
      <c r="Z107" s="231"/>
      <c r="AA107" s="231"/>
      <c r="AB107" s="231"/>
      <c r="AC107" s="231"/>
      <c r="AD107" s="231"/>
      <c r="AE107" s="231"/>
      <c r="AF107" s="231"/>
      <c r="AG107" s="235">
        <f>'14 - Místnost č. 411'!J30</f>
        <v>0</v>
      </c>
      <c r="AH107" s="236"/>
      <c r="AI107" s="236"/>
      <c r="AJ107" s="236"/>
      <c r="AK107" s="236"/>
      <c r="AL107" s="236"/>
      <c r="AM107" s="236"/>
      <c r="AN107" s="235">
        <f t="shared" si="0"/>
        <v>0</v>
      </c>
      <c r="AO107" s="236"/>
      <c r="AP107" s="236"/>
      <c r="AQ107" s="94" t="s">
        <v>83</v>
      </c>
      <c r="AR107" s="95"/>
      <c r="AS107" s="96">
        <v>0</v>
      </c>
      <c r="AT107" s="97">
        <f t="shared" si="1"/>
        <v>0</v>
      </c>
      <c r="AU107" s="98">
        <f>'14 - Místnost č. 411'!P121</f>
        <v>0</v>
      </c>
      <c r="AV107" s="97">
        <f>'14 - Místnost č. 411'!J33</f>
        <v>0</v>
      </c>
      <c r="AW107" s="97">
        <f>'14 - Místnost č. 411'!J34</f>
        <v>0</v>
      </c>
      <c r="AX107" s="97">
        <f>'14 - Místnost č. 411'!J35</f>
        <v>0</v>
      </c>
      <c r="AY107" s="97">
        <f>'14 - Místnost č. 411'!J36</f>
        <v>0</v>
      </c>
      <c r="AZ107" s="97">
        <f>'14 - Místnost č. 411'!F33</f>
        <v>0</v>
      </c>
      <c r="BA107" s="97">
        <f>'14 - Místnost č. 411'!F34</f>
        <v>0</v>
      </c>
      <c r="BB107" s="97">
        <f>'14 - Místnost č. 411'!F35</f>
        <v>0</v>
      </c>
      <c r="BC107" s="97">
        <f>'14 - Místnost č. 411'!F36</f>
        <v>0</v>
      </c>
      <c r="BD107" s="99">
        <f>'14 - Místnost č. 411'!F37</f>
        <v>0</v>
      </c>
      <c r="BT107" s="100" t="s">
        <v>84</v>
      </c>
      <c r="BV107" s="100" t="s">
        <v>78</v>
      </c>
      <c r="BW107" s="100" t="s">
        <v>122</v>
      </c>
      <c r="BX107" s="100" t="s">
        <v>5</v>
      </c>
      <c r="CL107" s="100" t="s">
        <v>1</v>
      </c>
      <c r="CM107" s="100" t="s">
        <v>86</v>
      </c>
    </row>
    <row r="108" spans="1:91" s="7" customFormat="1" ht="16.5" customHeight="1">
      <c r="A108" s="90" t="s">
        <v>80</v>
      </c>
      <c r="B108" s="91"/>
      <c r="C108" s="92"/>
      <c r="D108" s="231" t="s">
        <v>8</v>
      </c>
      <c r="E108" s="231"/>
      <c r="F108" s="231"/>
      <c r="G108" s="231"/>
      <c r="H108" s="231"/>
      <c r="I108" s="93"/>
      <c r="J108" s="231" t="s">
        <v>123</v>
      </c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31"/>
      <c r="Z108" s="231"/>
      <c r="AA108" s="231"/>
      <c r="AB108" s="231"/>
      <c r="AC108" s="231"/>
      <c r="AD108" s="231"/>
      <c r="AE108" s="231"/>
      <c r="AF108" s="231"/>
      <c r="AG108" s="235">
        <f>'15 - Místnost č. 418'!J30</f>
        <v>0</v>
      </c>
      <c r="AH108" s="236"/>
      <c r="AI108" s="236"/>
      <c r="AJ108" s="236"/>
      <c r="AK108" s="236"/>
      <c r="AL108" s="236"/>
      <c r="AM108" s="236"/>
      <c r="AN108" s="235">
        <f t="shared" si="0"/>
        <v>0</v>
      </c>
      <c r="AO108" s="236"/>
      <c r="AP108" s="236"/>
      <c r="AQ108" s="94" t="s">
        <v>83</v>
      </c>
      <c r="AR108" s="95"/>
      <c r="AS108" s="96">
        <v>0</v>
      </c>
      <c r="AT108" s="97">
        <f t="shared" si="1"/>
        <v>0</v>
      </c>
      <c r="AU108" s="98">
        <f>'15 - Místnost č. 418'!P121</f>
        <v>0</v>
      </c>
      <c r="AV108" s="97">
        <f>'15 - Místnost č. 418'!J33</f>
        <v>0</v>
      </c>
      <c r="AW108" s="97">
        <f>'15 - Místnost č. 418'!J34</f>
        <v>0</v>
      </c>
      <c r="AX108" s="97">
        <f>'15 - Místnost č. 418'!J35</f>
        <v>0</v>
      </c>
      <c r="AY108" s="97">
        <f>'15 - Místnost č. 418'!J36</f>
        <v>0</v>
      </c>
      <c r="AZ108" s="97">
        <f>'15 - Místnost č. 418'!F33</f>
        <v>0</v>
      </c>
      <c r="BA108" s="97">
        <f>'15 - Místnost č. 418'!F34</f>
        <v>0</v>
      </c>
      <c r="BB108" s="97">
        <f>'15 - Místnost č. 418'!F35</f>
        <v>0</v>
      </c>
      <c r="BC108" s="97">
        <f>'15 - Místnost č. 418'!F36</f>
        <v>0</v>
      </c>
      <c r="BD108" s="99">
        <f>'15 - Místnost č. 418'!F37</f>
        <v>0</v>
      </c>
      <c r="BT108" s="100" t="s">
        <v>84</v>
      </c>
      <c r="BV108" s="100" t="s">
        <v>78</v>
      </c>
      <c r="BW108" s="100" t="s">
        <v>124</v>
      </c>
      <c r="BX108" s="100" t="s">
        <v>5</v>
      </c>
      <c r="CL108" s="100" t="s">
        <v>1</v>
      </c>
      <c r="CM108" s="100" t="s">
        <v>86</v>
      </c>
    </row>
    <row r="109" spans="1:91" s="7" customFormat="1" ht="16.5" customHeight="1">
      <c r="A109" s="90" t="s">
        <v>80</v>
      </c>
      <c r="B109" s="91"/>
      <c r="C109" s="92"/>
      <c r="D109" s="231" t="s">
        <v>125</v>
      </c>
      <c r="E109" s="231"/>
      <c r="F109" s="231"/>
      <c r="G109" s="231"/>
      <c r="H109" s="231"/>
      <c r="I109" s="93"/>
      <c r="J109" s="231" t="s">
        <v>126</v>
      </c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31"/>
      <c r="Z109" s="231"/>
      <c r="AA109" s="231"/>
      <c r="AB109" s="231"/>
      <c r="AC109" s="231"/>
      <c r="AD109" s="231"/>
      <c r="AE109" s="231"/>
      <c r="AF109" s="231"/>
      <c r="AG109" s="235">
        <f>'16 - Místnost č. 565'!J30</f>
        <v>0</v>
      </c>
      <c r="AH109" s="236"/>
      <c r="AI109" s="236"/>
      <c r="AJ109" s="236"/>
      <c r="AK109" s="236"/>
      <c r="AL109" s="236"/>
      <c r="AM109" s="236"/>
      <c r="AN109" s="235">
        <f t="shared" si="0"/>
        <v>0</v>
      </c>
      <c r="AO109" s="236"/>
      <c r="AP109" s="236"/>
      <c r="AQ109" s="94" t="s">
        <v>83</v>
      </c>
      <c r="AR109" s="95"/>
      <c r="AS109" s="96">
        <v>0</v>
      </c>
      <c r="AT109" s="97">
        <f t="shared" si="1"/>
        <v>0</v>
      </c>
      <c r="AU109" s="98">
        <f>'16 - Místnost č. 565'!P121</f>
        <v>0</v>
      </c>
      <c r="AV109" s="97">
        <f>'16 - Místnost č. 565'!J33</f>
        <v>0</v>
      </c>
      <c r="AW109" s="97">
        <f>'16 - Místnost č. 565'!J34</f>
        <v>0</v>
      </c>
      <c r="AX109" s="97">
        <f>'16 - Místnost č. 565'!J35</f>
        <v>0</v>
      </c>
      <c r="AY109" s="97">
        <f>'16 - Místnost č. 565'!J36</f>
        <v>0</v>
      </c>
      <c r="AZ109" s="97">
        <f>'16 - Místnost č. 565'!F33</f>
        <v>0</v>
      </c>
      <c r="BA109" s="97">
        <f>'16 - Místnost č. 565'!F34</f>
        <v>0</v>
      </c>
      <c r="BB109" s="97">
        <f>'16 - Místnost č. 565'!F35</f>
        <v>0</v>
      </c>
      <c r="BC109" s="97">
        <f>'16 - Místnost č. 565'!F36</f>
        <v>0</v>
      </c>
      <c r="BD109" s="99">
        <f>'16 - Místnost č. 565'!F37</f>
        <v>0</v>
      </c>
      <c r="BT109" s="100" t="s">
        <v>84</v>
      </c>
      <c r="BV109" s="100" t="s">
        <v>78</v>
      </c>
      <c r="BW109" s="100" t="s">
        <v>127</v>
      </c>
      <c r="BX109" s="100" t="s">
        <v>5</v>
      </c>
      <c r="CL109" s="100" t="s">
        <v>1</v>
      </c>
      <c r="CM109" s="100" t="s">
        <v>86</v>
      </c>
    </row>
    <row r="110" spans="1:91" s="7" customFormat="1" ht="16.5" customHeight="1">
      <c r="A110" s="90" t="s">
        <v>80</v>
      </c>
      <c r="B110" s="91"/>
      <c r="C110" s="92"/>
      <c r="D110" s="231" t="s">
        <v>128</v>
      </c>
      <c r="E110" s="231"/>
      <c r="F110" s="231"/>
      <c r="G110" s="231"/>
      <c r="H110" s="231"/>
      <c r="I110" s="93"/>
      <c r="J110" s="231" t="s">
        <v>129</v>
      </c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31"/>
      <c r="Z110" s="231"/>
      <c r="AA110" s="231"/>
      <c r="AB110" s="231"/>
      <c r="AC110" s="231"/>
      <c r="AD110" s="231"/>
      <c r="AE110" s="231"/>
      <c r="AF110" s="231"/>
      <c r="AG110" s="235">
        <f>'17 - Místnost č. 566'!J30</f>
        <v>0</v>
      </c>
      <c r="AH110" s="236"/>
      <c r="AI110" s="236"/>
      <c r="AJ110" s="236"/>
      <c r="AK110" s="236"/>
      <c r="AL110" s="236"/>
      <c r="AM110" s="236"/>
      <c r="AN110" s="235">
        <f t="shared" si="0"/>
        <v>0</v>
      </c>
      <c r="AO110" s="236"/>
      <c r="AP110" s="236"/>
      <c r="AQ110" s="94" t="s">
        <v>83</v>
      </c>
      <c r="AR110" s="95"/>
      <c r="AS110" s="101">
        <v>0</v>
      </c>
      <c r="AT110" s="102">
        <f t="shared" si="1"/>
        <v>0</v>
      </c>
      <c r="AU110" s="103">
        <f>'17 - Místnost č. 566'!P121</f>
        <v>0</v>
      </c>
      <c r="AV110" s="102">
        <f>'17 - Místnost č. 566'!J33</f>
        <v>0</v>
      </c>
      <c r="AW110" s="102">
        <f>'17 - Místnost č. 566'!J34</f>
        <v>0</v>
      </c>
      <c r="AX110" s="102">
        <f>'17 - Místnost č. 566'!J35</f>
        <v>0</v>
      </c>
      <c r="AY110" s="102">
        <f>'17 - Místnost č. 566'!J36</f>
        <v>0</v>
      </c>
      <c r="AZ110" s="102">
        <f>'17 - Místnost č. 566'!F33</f>
        <v>0</v>
      </c>
      <c r="BA110" s="102">
        <f>'17 - Místnost č. 566'!F34</f>
        <v>0</v>
      </c>
      <c r="BB110" s="102">
        <f>'17 - Místnost č. 566'!F35</f>
        <v>0</v>
      </c>
      <c r="BC110" s="102">
        <f>'17 - Místnost č. 566'!F36</f>
        <v>0</v>
      </c>
      <c r="BD110" s="104">
        <f>'17 - Místnost č. 566'!F37</f>
        <v>0</v>
      </c>
      <c r="BT110" s="100" t="s">
        <v>84</v>
      </c>
      <c r="BV110" s="100" t="s">
        <v>78</v>
      </c>
      <c r="BW110" s="100" t="s">
        <v>130</v>
      </c>
      <c r="BX110" s="100" t="s">
        <v>5</v>
      </c>
      <c r="CL110" s="100" t="s">
        <v>1</v>
      </c>
      <c r="CM110" s="100" t="s">
        <v>86</v>
      </c>
    </row>
    <row r="111" spans="1:91" s="2" customFormat="1" ht="30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6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</row>
    <row r="112" spans="1:91" s="2" customFormat="1" ht="6.95" customHeight="1">
      <c r="A112" s="31"/>
      <c r="B112" s="51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36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</row>
  </sheetData>
  <sheetProtection algorithmName="SHA-512" hashValue="S3r0ivpYzD4z3+f68+4WDrxKndku7YM9giEr7QV9J8hSwNh5zFsJX1fw3y3w8JCfaf0y6pbwdwFUI8TTaOqi8g==" saltValue="x5QWIiDInN4HRgUyyGS9QBMcOo7lKiSPIkC/f8zX/mfYvN0DivOjvjuIk1TySwUF84QneWO4yMO6AzthvrSL1A==" spinCount="100000" sheet="1" objects="1" scenarios="1" formatColumns="0" formatRows="0"/>
  <mergeCells count="102"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W31:AE31"/>
    <mergeCell ref="BE5:BE34"/>
    <mergeCell ref="AK26:AO26"/>
    <mergeCell ref="W29:AE29"/>
    <mergeCell ref="AN101:AP101"/>
    <mergeCell ref="AN98:AP98"/>
    <mergeCell ref="AN99:AP99"/>
    <mergeCell ref="AN100:AP100"/>
    <mergeCell ref="AN102:AP102"/>
    <mergeCell ref="AN103:AP103"/>
    <mergeCell ref="AN104:AP104"/>
    <mergeCell ref="AN105:AP105"/>
    <mergeCell ref="AN106:AP106"/>
    <mergeCell ref="AN107:AP107"/>
    <mergeCell ref="AN108:AP108"/>
    <mergeCell ref="AN109:AP109"/>
    <mergeCell ref="AN110:AP110"/>
    <mergeCell ref="D102:H102"/>
    <mergeCell ref="D95:H95"/>
    <mergeCell ref="D96:H96"/>
    <mergeCell ref="D97:H97"/>
    <mergeCell ref="D98:H98"/>
    <mergeCell ref="D99:H99"/>
    <mergeCell ref="D100:H100"/>
    <mergeCell ref="D101:H101"/>
    <mergeCell ref="D103:H103"/>
    <mergeCell ref="D104:H104"/>
    <mergeCell ref="D105:H105"/>
    <mergeCell ref="D106:H106"/>
    <mergeCell ref="D107:H107"/>
    <mergeCell ref="D108:H108"/>
    <mergeCell ref="D109:H109"/>
    <mergeCell ref="D110:H110"/>
    <mergeCell ref="AG104:AM104"/>
    <mergeCell ref="AG103:AM103"/>
    <mergeCell ref="AG105:AM105"/>
    <mergeCell ref="AG106:AM106"/>
    <mergeCell ref="AG107:AM107"/>
    <mergeCell ref="AG108:AM108"/>
    <mergeCell ref="AG109:AM109"/>
    <mergeCell ref="AG110:AM110"/>
    <mergeCell ref="J109:AF109"/>
    <mergeCell ref="J108:AF108"/>
    <mergeCell ref="J110:AF11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  <mergeCell ref="J102:AF102"/>
    <mergeCell ref="J103:AF103"/>
    <mergeCell ref="J104:AF104"/>
    <mergeCell ref="J105:AF105"/>
    <mergeCell ref="J106:AF106"/>
    <mergeCell ref="J107:AF107"/>
    <mergeCell ref="C92:G92"/>
    <mergeCell ref="I92:AF92"/>
    <mergeCell ref="J95:AF95"/>
    <mergeCell ref="J96:AF96"/>
    <mergeCell ref="J97:AF97"/>
    <mergeCell ref="J98:AF98"/>
    <mergeCell ref="J99:AF99"/>
    <mergeCell ref="J100:AF100"/>
    <mergeCell ref="J101:AF101"/>
  </mergeCells>
  <hyperlinks>
    <hyperlink ref="A95" location="'01 - Místnost č. 320'!C2" display="/" xr:uid="{00000000-0004-0000-0000-000000000000}"/>
    <hyperlink ref="A96" location="'02 - Místnost č. 308'!C2" display="/" xr:uid="{00000000-0004-0000-0000-000001000000}"/>
    <hyperlink ref="A97" location="'03 - Místnost č. 408'!C2" display="/" xr:uid="{00000000-0004-0000-0000-000002000000}"/>
    <hyperlink ref="A98" location="'05 - Místnost č. 405'!C2" display="/" xr:uid="{00000000-0004-0000-0000-000003000000}"/>
    <hyperlink ref="A99" location="'06 - Místnost č. 407'!C2" display="/" xr:uid="{00000000-0004-0000-0000-000004000000}"/>
    <hyperlink ref="A100" location="'07 - Místnost č. 406'!C2" display="/" xr:uid="{00000000-0004-0000-0000-000005000000}"/>
    <hyperlink ref="A101" location="'08 - Místnost č. 307'!C2" display="/" xr:uid="{00000000-0004-0000-0000-000006000000}"/>
    <hyperlink ref="A102" location="'09 - Místnost č. 331'!C2" display="/" xr:uid="{00000000-0004-0000-0000-000007000000}"/>
    <hyperlink ref="A103" location="'10 - Místnost č. 425'!C2" display="/" xr:uid="{00000000-0004-0000-0000-000008000000}"/>
    <hyperlink ref="A104" location="'11 - Místnost č. 110'!C2" display="/" xr:uid="{00000000-0004-0000-0000-000009000000}"/>
    <hyperlink ref="A105" location="'12 - Místnost č. 211'!C2" display="/" xr:uid="{00000000-0004-0000-0000-00000A000000}"/>
    <hyperlink ref="A106" location="'13 - Místnost č. 213'!C2" display="/" xr:uid="{00000000-0004-0000-0000-00000B000000}"/>
    <hyperlink ref="A107" location="'14 - Místnost č. 411'!C2" display="/" xr:uid="{00000000-0004-0000-0000-00000C000000}"/>
    <hyperlink ref="A108" location="'15 - Místnost č. 418'!C2" display="/" xr:uid="{00000000-0004-0000-0000-00000D000000}"/>
    <hyperlink ref="A109" location="'16 - Místnost č. 565'!C2" display="/" xr:uid="{00000000-0004-0000-0000-00000E000000}"/>
    <hyperlink ref="A110" location="'17 - Místnost č. 566'!C2" display="/" xr:uid="{00000000-0004-0000-0000-00000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49"/>
  <sheetViews>
    <sheetView showGridLines="0" topLeftCell="A11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110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378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ROUND((SUM(BE124:BE148)),  2)</f>
        <v>0</v>
      </c>
      <c r="G33" s="31"/>
      <c r="H33" s="31"/>
      <c r="I33" s="128">
        <v>0.21</v>
      </c>
      <c r="J33" s="127">
        <f>ROUND(((SUM(BE124:BE148))*I33),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ROUND((SUM(BF124:BF148)),  2)</f>
        <v>0</v>
      </c>
      <c r="G34" s="31"/>
      <c r="H34" s="31"/>
      <c r="I34" s="128">
        <v>0.15</v>
      </c>
      <c r="J34" s="127">
        <f>ROUND(((SUM(BF124:BF148))*I34),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ROUND((SUM(BG124:BG148)),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ROUND((SUM(BH124:BH148)),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ROUND((SUM(BI124:BI148)),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10 - Místnost č. 425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J125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140</v>
      </c>
      <c r="E98" s="168"/>
      <c r="F98" s="168"/>
      <c r="G98" s="168"/>
      <c r="H98" s="168"/>
      <c r="I98" s="169"/>
      <c r="J98" s="170">
        <f>J126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141</v>
      </c>
      <c r="E99" s="168"/>
      <c r="F99" s="168"/>
      <c r="G99" s="168"/>
      <c r="H99" s="168"/>
      <c r="I99" s="169"/>
      <c r="J99" s="170">
        <f>J128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142</v>
      </c>
      <c r="E100" s="168"/>
      <c r="F100" s="168"/>
      <c r="G100" s="168"/>
      <c r="H100" s="168"/>
      <c r="I100" s="169"/>
      <c r="J100" s="170">
        <f>J134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143</v>
      </c>
      <c r="E101" s="168"/>
      <c r="F101" s="168"/>
      <c r="G101" s="168"/>
      <c r="H101" s="168"/>
      <c r="I101" s="169"/>
      <c r="J101" s="170">
        <f>J137</f>
        <v>0</v>
      </c>
      <c r="K101" s="166"/>
      <c r="L101" s="171"/>
    </row>
    <row r="102" spans="1:31" s="9" customFormat="1" ht="24.95" customHeight="1">
      <c r="B102" s="158"/>
      <c r="C102" s="159"/>
      <c r="D102" s="160" t="s">
        <v>144</v>
      </c>
      <c r="E102" s="161"/>
      <c r="F102" s="161"/>
      <c r="G102" s="161"/>
      <c r="H102" s="161"/>
      <c r="I102" s="162"/>
      <c r="J102" s="163">
        <f>J144</f>
        <v>0</v>
      </c>
      <c r="K102" s="159"/>
      <c r="L102" s="164"/>
    </row>
    <row r="103" spans="1:31" s="10" customFormat="1" ht="19.899999999999999" customHeight="1">
      <c r="B103" s="165"/>
      <c r="C103" s="166"/>
      <c r="D103" s="167" t="s">
        <v>145</v>
      </c>
      <c r="E103" s="168"/>
      <c r="F103" s="168"/>
      <c r="G103" s="168"/>
      <c r="H103" s="168"/>
      <c r="I103" s="169"/>
      <c r="J103" s="170">
        <f>J145</f>
        <v>0</v>
      </c>
      <c r="K103" s="166"/>
      <c r="L103" s="171"/>
    </row>
    <row r="104" spans="1:31" s="10" customFormat="1" ht="19.899999999999999" customHeight="1">
      <c r="B104" s="165"/>
      <c r="C104" s="166"/>
      <c r="D104" s="167" t="s">
        <v>146</v>
      </c>
      <c r="E104" s="168"/>
      <c r="F104" s="168"/>
      <c r="G104" s="168"/>
      <c r="H104" s="168"/>
      <c r="I104" s="169"/>
      <c r="J104" s="170">
        <f>J147</f>
        <v>0</v>
      </c>
      <c r="K104" s="166"/>
      <c r="L104" s="171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149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152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147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3" t="str">
        <f>E7</f>
        <v>STAVEBNÍ ÚPRAVY - VŠE FM J. HRADEC</v>
      </c>
      <c r="F114" s="274"/>
      <c r="G114" s="274"/>
      <c r="H114" s="274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132</v>
      </c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54" t="str">
        <f>E9</f>
        <v>10 - Místnost č. 425</v>
      </c>
      <c r="F116" s="272"/>
      <c r="G116" s="272"/>
      <c r="H116" s="272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>VŠE FM J. HRADEC, JAROŠOVSKÁ 117/II</v>
      </c>
      <c r="G118" s="33"/>
      <c r="H118" s="33"/>
      <c r="I118" s="114" t="s">
        <v>22</v>
      </c>
      <c r="J118" s="63">
        <f>IF(J12="","",J12)</f>
        <v>0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3"/>
      <c r="E120" s="33"/>
      <c r="F120" s="24" t="str">
        <f>E15</f>
        <v xml:space="preserve"> </v>
      </c>
      <c r="G120" s="33"/>
      <c r="H120" s="33"/>
      <c r="I120" s="114" t="s">
        <v>29</v>
      </c>
      <c r="J120" s="29" t="str">
        <f>E21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7.95" customHeight="1">
      <c r="A121" s="31"/>
      <c r="B121" s="32"/>
      <c r="C121" s="26" t="s">
        <v>27</v>
      </c>
      <c r="D121" s="33"/>
      <c r="E121" s="33"/>
      <c r="F121" s="24" t="str">
        <f>IF(E18="","",E18)</f>
        <v>Vyplň údaj</v>
      </c>
      <c r="G121" s="33"/>
      <c r="H121" s="33"/>
      <c r="I121" s="114" t="s">
        <v>31</v>
      </c>
      <c r="J121" s="29" t="str">
        <f>E24</f>
        <v/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72"/>
      <c r="B123" s="173"/>
      <c r="C123" s="174" t="s">
        <v>148</v>
      </c>
      <c r="D123" s="175" t="s">
        <v>61</v>
      </c>
      <c r="E123" s="175" t="s">
        <v>57</v>
      </c>
      <c r="F123" s="175" t="s">
        <v>58</v>
      </c>
      <c r="G123" s="175" t="s">
        <v>149</v>
      </c>
      <c r="H123" s="175" t="s">
        <v>150</v>
      </c>
      <c r="I123" s="176" t="s">
        <v>151</v>
      </c>
      <c r="J123" s="177" t="s">
        <v>136</v>
      </c>
      <c r="K123" s="178" t="s">
        <v>152</v>
      </c>
      <c r="L123" s="179"/>
      <c r="M123" s="72" t="s">
        <v>1</v>
      </c>
      <c r="N123" s="73" t="s">
        <v>40</v>
      </c>
      <c r="O123" s="73" t="s">
        <v>153</v>
      </c>
      <c r="P123" s="73" t="s">
        <v>154</v>
      </c>
      <c r="Q123" s="73" t="s">
        <v>155</v>
      </c>
      <c r="R123" s="73" t="s">
        <v>156</v>
      </c>
      <c r="S123" s="73" t="s">
        <v>157</v>
      </c>
      <c r="T123" s="73" t="s">
        <v>158</v>
      </c>
      <c r="U123" s="74" t="s">
        <v>159</v>
      </c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2" customFormat="1" ht="22.9" customHeight="1">
      <c r="A124" s="31"/>
      <c r="B124" s="32"/>
      <c r="C124" s="79" t="s">
        <v>160</v>
      </c>
      <c r="D124" s="33"/>
      <c r="E124" s="33"/>
      <c r="F124" s="33"/>
      <c r="G124" s="33"/>
      <c r="H124" s="33"/>
      <c r="I124" s="112"/>
      <c r="J124" s="180">
        <f>BK124</f>
        <v>0</v>
      </c>
      <c r="K124" s="33"/>
      <c r="L124" s="36"/>
      <c r="M124" s="75"/>
      <c r="N124" s="181"/>
      <c r="O124" s="76"/>
      <c r="P124" s="182">
        <f>P125+P144</f>
        <v>0</v>
      </c>
      <c r="Q124" s="76"/>
      <c r="R124" s="182">
        <f>R125+R144</f>
        <v>0.31992000000000004</v>
      </c>
      <c r="S124" s="76"/>
      <c r="T124" s="182">
        <f>T125+T144</f>
        <v>0.01</v>
      </c>
      <c r="U124" s="77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75</v>
      </c>
      <c r="AU124" s="14" t="s">
        <v>138</v>
      </c>
      <c r="BK124" s="183">
        <f>BK125+BK144</f>
        <v>0</v>
      </c>
    </row>
    <row r="125" spans="1:65" s="12" customFormat="1" ht="25.9" customHeight="1">
      <c r="B125" s="184"/>
      <c r="C125" s="185"/>
      <c r="D125" s="186" t="s">
        <v>75</v>
      </c>
      <c r="E125" s="187" t="s">
        <v>161</v>
      </c>
      <c r="F125" s="187" t="s">
        <v>162</v>
      </c>
      <c r="G125" s="185"/>
      <c r="H125" s="185"/>
      <c r="I125" s="188"/>
      <c r="J125" s="189">
        <f>BK125</f>
        <v>0</v>
      </c>
      <c r="K125" s="185"/>
      <c r="L125" s="190"/>
      <c r="M125" s="191"/>
      <c r="N125" s="192"/>
      <c r="O125" s="192"/>
      <c r="P125" s="193">
        <f>P126+P128+P134+P137</f>
        <v>0</v>
      </c>
      <c r="Q125" s="192"/>
      <c r="R125" s="193">
        <f>R126+R128+R134+R137</f>
        <v>0.31992000000000004</v>
      </c>
      <c r="S125" s="192"/>
      <c r="T125" s="193">
        <f>T126+T128+T134+T137</f>
        <v>0.01</v>
      </c>
      <c r="U125" s="194"/>
      <c r="AR125" s="195" t="s">
        <v>86</v>
      </c>
      <c r="AT125" s="196" t="s">
        <v>75</v>
      </c>
      <c r="AU125" s="196" t="s">
        <v>76</v>
      </c>
      <c r="AY125" s="195" t="s">
        <v>163</v>
      </c>
      <c r="BK125" s="197">
        <f>BK126+BK128+BK134+BK137</f>
        <v>0</v>
      </c>
    </row>
    <row r="126" spans="1:65" s="12" customFormat="1" ht="22.9" customHeight="1">
      <c r="B126" s="184"/>
      <c r="C126" s="185"/>
      <c r="D126" s="186" t="s">
        <v>75</v>
      </c>
      <c r="E126" s="198" t="s">
        <v>164</v>
      </c>
      <c r="F126" s="198" t="s">
        <v>165</v>
      </c>
      <c r="G126" s="185"/>
      <c r="H126" s="185"/>
      <c r="I126" s="188"/>
      <c r="J126" s="199">
        <f>BK126</f>
        <v>0</v>
      </c>
      <c r="K126" s="185"/>
      <c r="L126" s="190"/>
      <c r="M126" s="191"/>
      <c r="N126" s="192"/>
      <c r="O126" s="192"/>
      <c r="P126" s="193">
        <f>P127</f>
        <v>0</v>
      </c>
      <c r="Q126" s="192"/>
      <c r="R126" s="193">
        <f>R127</f>
        <v>0</v>
      </c>
      <c r="S126" s="192"/>
      <c r="T126" s="193">
        <f>T127</f>
        <v>0</v>
      </c>
      <c r="U126" s="194"/>
      <c r="AR126" s="195" t="s">
        <v>86</v>
      </c>
      <c r="AT126" s="196" t="s">
        <v>75</v>
      </c>
      <c r="AU126" s="196" t="s">
        <v>84</v>
      </c>
      <c r="AY126" s="195" t="s">
        <v>163</v>
      </c>
      <c r="BK126" s="197">
        <f>BK127</f>
        <v>0</v>
      </c>
    </row>
    <row r="127" spans="1:65" s="2" customFormat="1" ht="16.5" customHeight="1">
      <c r="A127" s="31"/>
      <c r="B127" s="32"/>
      <c r="C127" s="200" t="s">
        <v>84</v>
      </c>
      <c r="D127" s="200" t="s">
        <v>166</v>
      </c>
      <c r="E127" s="201" t="s">
        <v>167</v>
      </c>
      <c r="F127" s="202" t="s">
        <v>168</v>
      </c>
      <c r="G127" s="203" t="s">
        <v>169</v>
      </c>
      <c r="H127" s="204">
        <v>1</v>
      </c>
      <c r="I127" s="205"/>
      <c r="J127" s="206">
        <f>ROUND(I127*H127,2)</f>
        <v>0</v>
      </c>
      <c r="K127" s="207"/>
      <c r="L127" s="36"/>
      <c r="M127" s="208" t="s">
        <v>1</v>
      </c>
      <c r="N127" s="209" t="s">
        <v>41</v>
      </c>
      <c r="O127" s="68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0">
        <f>S127*H127</f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125</v>
      </c>
      <c r="AT127" s="212" t="s">
        <v>166</v>
      </c>
      <c r="AU127" s="212" t="s">
        <v>86</v>
      </c>
      <c r="AY127" s="14" t="s">
        <v>163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84</v>
      </c>
      <c r="BK127" s="213">
        <f>ROUND(I127*H127,2)</f>
        <v>0</v>
      </c>
      <c r="BL127" s="14" t="s">
        <v>125</v>
      </c>
      <c r="BM127" s="212" t="s">
        <v>379</v>
      </c>
    </row>
    <row r="128" spans="1:65" s="12" customFormat="1" ht="22.9" customHeight="1">
      <c r="B128" s="184"/>
      <c r="C128" s="185"/>
      <c r="D128" s="186" t="s">
        <v>75</v>
      </c>
      <c r="E128" s="198" t="s">
        <v>171</v>
      </c>
      <c r="F128" s="198" t="s">
        <v>172</v>
      </c>
      <c r="G128" s="185"/>
      <c r="H128" s="185"/>
      <c r="I128" s="188"/>
      <c r="J128" s="199">
        <f>BK128</f>
        <v>0</v>
      </c>
      <c r="K128" s="185"/>
      <c r="L128" s="190"/>
      <c r="M128" s="191"/>
      <c r="N128" s="192"/>
      <c r="O128" s="192"/>
      <c r="P128" s="193">
        <f>SUM(P129:P133)</f>
        <v>0</v>
      </c>
      <c r="Q128" s="192"/>
      <c r="R128" s="193">
        <f>SUM(R129:R133)</f>
        <v>0.3054</v>
      </c>
      <c r="S128" s="192"/>
      <c r="T128" s="193">
        <f>SUM(T129:T133)</f>
        <v>0.01</v>
      </c>
      <c r="U128" s="194"/>
      <c r="AR128" s="195" t="s">
        <v>86</v>
      </c>
      <c r="AT128" s="196" t="s">
        <v>75</v>
      </c>
      <c r="AU128" s="196" t="s">
        <v>84</v>
      </c>
      <c r="AY128" s="195" t="s">
        <v>163</v>
      </c>
      <c r="BK128" s="197">
        <f>SUM(BK129:BK133)</f>
        <v>0</v>
      </c>
    </row>
    <row r="129" spans="1:65" s="2" customFormat="1" ht="24" customHeight="1">
      <c r="A129" s="31"/>
      <c r="B129" s="32"/>
      <c r="C129" s="200" t="s">
        <v>86</v>
      </c>
      <c r="D129" s="200" t="s">
        <v>166</v>
      </c>
      <c r="E129" s="201" t="s">
        <v>173</v>
      </c>
      <c r="F129" s="202" t="s">
        <v>174</v>
      </c>
      <c r="G129" s="203" t="s">
        <v>175</v>
      </c>
      <c r="H129" s="204">
        <v>28</v>
      </c>
      <c r="I129" s="205"/>
      <c r="J129" s="206">
        <f>ROUND(I129*H129,2)</f>
        <v>0</v>
      </c>
      <c r="K129" s="207"/>
      <c r="L129" s="36"/>
      <c r="M129" s="208" t="s">
        <v>1</v>
      </c>
      <c r="N129" s="209" t="s">
        <v>41</v>
      </c>
      <c r="O129" s="68"/>
      <c r="P129" s="210">
        <f>O129*H129</f>
        <v>0</v>
      </c>
      <c r="Q129" s="210">
        <v>7.5000000000000002E-4</v>
      </c>
      <c r="R129" s="210">
        <f>Q129*H129</f>
        <v>2.1000000000000001E-2</v>
      </c>
      <c r="S129" s="210">
        <v>0</v>
      </c>
      <c r="T129" s="210">
        <f>S129*H129</f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125</v>
      </c>
      <c r="AT129" s="212" t="s">
        <v>166</v>
      </c>
      <c r="AU129" s="212" t="s">
        <v>86</v>
      </c>
      <c r="AY129" s="14" t="s">
        <v>163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84</v>
      </c>
      <c r="BK129" s="213">
        <f>ROUND(I129*H129,2)</f>
        <v>0</v>
      </c>
      <c r="BL129" s="14" t="s">
        <v>125</v>
      </c>
      <c r="BM129" s="212" t="s">
        <v>380</v>
      </c>
    </row>
    <row r="130" spans="1:65" s="2" customFormat="1" ht="16.5" customHeight="1">
      <c r="A130" s="31"/>
      <c r="B130" s="32"/>
      <c r="C130" s="214" t="s">
        <v>177</v>
      </c>
      <c r="D130" s="214" t="s">
        <v>178</v>
      </c>
      <c r="E130" s="215" t="s">
        <v>179</v>
      </c>
      <c r="F130" s="216" t="s">
        <v>180</v>
      </c>
      <c r="G130" s="217" t="s">
        <v>175</v>
      </c>
      <c r="H130" s="218">
        <v>31.6</v>
      </c>
      <c r="I130" s="219"/>
      <c r="J130" s="220">
        <f>ROUND(I130*H130,2)</f>
        <v>0</v>
      </c>
      <c r="K130" s="221"/>
      <c r="L130" s="222"/>
      <c r="M130" s="223" t="s">
        <v>1</v>
      </c>
      <c r="N130" s="224" t="s">
        <v>41</v>
      </c>
      <c r="O130" s="68"/>
      <c r="P130" s="210">
        <f>O130*H130</f>
        <v>0</v>
      </c>
      <c r="Q130" s="210">
        <v>8.9999999999999993E-3</v>
      </c>
      <c r="R130" s="210">
        <f>Q130*H130</f>
        <v>0.28439999999999999</v>
      </c>
      <c r="S130" s="210">
        <v>0</v>
      </c>
      <c r="T130" s="210">
        <f>S130*H130</f>
        <v>0</v>
      </c>
      <c r="U130" s="211" t="s">
        <v>1</v>
      </c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2" t="s">
        <v>181</v>
      </c>
      <c r="AT130" s="212" t="s">
        <v>178</v>
      </c>
      <c r="AU130" s="212" t="s">
        <v>86</v>
      </c>
      <c r="AY130" s="14" t="s">
        <v>163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84</v>
      </c>
      <c r="BK130" s="213">
        <f>ROUND(I130*H130,2)</f>
        <v>0</v>
      </c>
      <c r="BL130" s="14" t="s">
        <v>125</v>
      </c>
      <c r="BM130" s="212" t="s">
        <v>381</v>
      </c>
    </row>
    <row r="131" spans="1:65" s="2" customFormat="1" ht="16.5" customHeight="1">
      <c r="A131" s="31"/>
      <c r="B131" s="32"/>
      <c r="C131" s="200" t="s">
        <v>187</v>
      </c>
      <c r="D131" s="200" t="s">
        <v>166</v>
      </c>
      <c r="E131" s="201" t="s">
        <v>184</v>
      </c>
      <c r="F131" s="202" t="s">
        <v>185</v>
      </c>
      <c r="G131" s="203" t="s">
        <v>169</v>
      </c>
      <c r="H131" s="204">
        <v>1</v>
      </c>
      <c r="I131" s="205"/>
      <c r="J131" s="206">
        <f>ROUND(I131*H131,2)</f>
        <v>0</v>
      </c>
      <c r="K131" s="207"/>
      <c r="L131" s="36"/>
      <c r="M131" s="208" t="s">
        <v>1</v>
      </c>
      <c r="N131" s="209" t="s">
        <v>41</v>
      </c>
      <c r="O131" s="68"/>
      <c r="P131" s="210">
        <f>O131*H131</f>
        <v>0</v>
      </c>
      <c r="Q131" s="210">
        <v>0</v>
      </c>
      <c r="R131" s="210">
        <f>Q131*H131</f>
        <v>0</v>
      </c>
      <c r="S131" s="210">
        <v>0.01</v>
      </c>
      <c r="T131" s="210">
        <f>S131*H131</f>
        <v>0.01</v>
      </c>
      <c r="U131" s="211" t="s">
        <v>1</v>
      </c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2" t="s">
        <v>125</v>
      </c>
      <c r="AT131" s="212" t="s">
        <v>166</v>
      </c>
      <c r="AU131" s="212" t="s">
        <v>86</v>
      </c>
      <c r="AY131" s="14" t="s">
        <v>163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84</v>
      </c>
      <c r="BK131" s="213">
        <f>ROUND(I131*H131,2)</f>
        <v>0</v>
      </c>
      <c r="BL131" s="14" t="s">
        <v>125</v>
      </c>
      <c r="BM131" s="212" t="s">
        <v>382</v>
      </c>
    </row>
    <row r="132" spans="1:65" s="2" customFormat="1" ht="24" customHeight="1">
      <c r="A132" s="31"/>
      <c r="B132" s="32"/>
      <c r="C132" s="200" t="s">
        <v>128</v>
      </c>
      <c r="D132" s="200" t="s">
        <v>166</v>
      </c>
      <c r="E132" s="201" t="s">
        <v>188</v>
      </c>
      <c r="F132" s="202" t="s">
        <v>189</v>
      </c>
      <c r="G132" s="203" t="s">
        <v>190</v>
      </c>
      <c r="H132" s="204">
        <v>0.30499999999999999</v>
      </c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125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125</v>
      </c>
      <c r="BM132" s="212" t="s">
        <v>383</v>
      </c>
    </row>
    <row r="133" spans="1:65" s="2" customFormat="1" ht="24" customHeight="1">
      <c r="A133" s="31"/>
      <c r="B133" s="32"/>
      <c r="C133" s="200" t="s">
        <v>257</v>
      </c>
      <c r="D133" s="200" t="s">
        <v>166</v>
      </c>
      <c r="E133" s="201" t="s">
        <v>193</v>
      </c>
      <c r="F133" s="202" t="s">
        <v>194</v>
      </c>
      <c r="G133" s="203" t="s">
        <v>190</v>
      </c>
      <c r="H133" s="204">
        <v>0.30499999999999999</v>
      </c>
      <c r="I133" s="205"/>
      <c r="J133" s="206">
        <f>ROUND(I133*H133,2)</f>
        <v>0</v>
      </c>
      <c r="K133" s="207"/>
      <c r="L133" s="36"/>
      <c r="M133" s="208" t="s">
        <v>1</v>
      </c>
      <c r="N133" s="209" t="s">
        <v>41</v>
      </c>
      <c r="O133" s="68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0">
        <f>S133*H133</f>
        <v>0</v>
      </c>
      <c r="U133" s="211" t="s">
        <v>1</v>
      </c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2" t="s">
        <v>125</v>
      </c>
      <c r="AT133" s="212" t="s">
        <v>166</v>
      </c>
      <c r="AU133" s="212" t="s">
        <v>86</v>
      </c>
      <c r="AY133" s="14" t="s">
        <v>163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84</v>
      </c>
      <c r="BK133" s="213">
        <f>ROUND(I133*H133,2)</f>
        <v>0</v>
      </c>
      <c r="BL133" s="14" t="s">
        <v>125</v>
      </c>
      <c r="BM133" s="212" t="s">
        <v>384</v>
      </c>
    </row>
    <row r="134" spans="1:65" s="12" customFormat="1" ht="22.9" customHeight="1">
      <c r="B134" s="184"/>
      <c r="C134" s="185"/>
      <c r="D134" s="186" t="s">
        <v>75</v>
      </c>
      <c r="E134" s="198" t="s">
        <v>196</v>
      </c>
      <c r="F134" s="198" t="s">
        <v>197</v>
      </c>
      <c r="G134" s="185"/>
      <c r="H134" s="185"/>
      <c r="I134" s="188"/>
      <c r="J134" s="199">
        <f>BK134</f>
        <v>0</v>
      </c>
      <c r="K134" s="185"/>
      <c r="L134" s="190"/>
      <c r="M134" s="191"/>
      <c r="N134" s="192"/>
      <c r="O134" s="192"/>
      <c r="P134" s="193">
        <f>SUM(P135:P136)</f>
        <v>0</v>
      </c>
      <c r="Q134" s="192"/>
      <c r="R134" s="193">
        <f>SUM(R135:R136)</f>
        <v>7.9999999999999993E-4</v>
      </c>
      <c r="S134" s="192"/>
      <c r="T134" s="193">
        <f>SUM(T135:T136)</f>
        <v>0</v>
      </c>
      <c r="U134" s="194"/>
      <c r="AR134" s="195" t="s">
        <v>86</v>
      </c>
      <c r="AT134" s="196" t="s">
        <v>75</v>
      </c>
      <c r="AU134" s="196" t="s">
        <v>84</v>
      </c>
      <c r="AY134" s="195" t="s">
        <v>163</v>
      </c>
      <c r="BK134" s="197">
        <f>SUM(BK135:BK136)</f>
        <v>0</v>
      </c>
    </row>
    <row r="135" spans="1:65" s="2" customFormat="1" ht="16.5" customHeight="1">
      <c r="A135" s="31"/>
      <c r="B135" s="32"/>
      <c r="C135" s="200" t="s">
        <v>207</v>
      </c>
      <c r="D135" s="200" t="s">
        <v>166</v>
      </c>
      <c r="E135" s="201" t="s">
        <v>198</v>
      </c>
      <c r="F135" s="202" t="s">
        <v>199</v>
      </c>
      <c r="G135" s="203" t="s">
        <v>200</v>
      </c>
      <c r="H135" s="204">
        <v>11</v>
      </c>
      <c r="I135" s="205"/>
      <c r="J135" s="206">
        <f>ROUND(I135*H135,2)</f>
        <v>0</v>
      </c>
      <c r="K135" s="207"/>
      <c r="L135" s="36"/>
      <c r="M135" s="208" t="s">
        <v>1</v>
      </c>
      <c r="N135" s="209" t="s">
        <v>41</v>
      </c>
      <c r="O135" s="68"/>
      <c r="P135" s="210">
        <f>O135*H135</f>
        <v>0</v>
      </c>
      <c r="Q135" s="210">
        <v>1.0000000000000001E-5</v>
      </c>
      <c r="R135" s="210">
        <f>Q135*H135</f>
        <v>1.1E-4</v>
      </c>
      <c r="S135" s="210">
        <v>0</v>
      </c>
      <c r="T135" s="210">
        <f>S135*H135</f>
        <v>0</v>
      </c>
      <c r="U135" s="211" t="s">
        <v>1</v>
      </c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2" t="s">
        <v>125</v>
      </c>
      <c r="AT135" s="212" t="s">
        <v>166</v>
      </c>
      <c r="AU135" s="212" t="s">
        <v>86</v>
      </c>
      <c r="AY135" s="14" t="s">
        <v>163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84</v>
      </c>
      <c r="BK135" s="213">
        <f>ROUND(I135*H135,2)</f>
        <v>0</v>
      </c>
      <c r="BL135" s="14" t="s">
        <v>125</v>
      </c>
      <c r="BM135" s="212" t="s">
        <v>385</v>
      </c>
    </row>
    <row r="136" spans="1:65" s="2" customFormat="1" ht="16.5" customHeight="1">
      <c r="A136" s="31"/>
      <c r="B136" s="32"/>
      <c r="C136" s="214" t="s">
        <v>211</v>
      </c>
      <c r="D136" s="214" t="s">
        <v>178</v>
      </c>
      <c r="E136" s="215" t="s">
        <v>202</v>
      </c>
      <c r="F136" s="216" t="s">
        <v>203</v>
      </c>
      <c r="G136" s="217" t="s">
        <v>200</v>
      </c>
      <c r="H136" s="218">
        <v>11.5</v>
      </c>
      <c r="I136" s="219"/>
      <c r="J136" s="220">
        <f>ROUND(I136*H136,2)</f>
        <v>0</v>
      </c>
      <c r="K136" s="221"/>
      <c r="L136" s="222"/>
      <c r="M136" s="223" t="s">
        <v>1</v>
      </c>
      <c r="N136" s="224" t="s">
        <v>41</v>
      </c>
      <c r="O136" s="68"/>
      <c r="P136" s="210">
        <f>O136*H136</f>
        <v>0</v>
      </c>
      <c r="Q136" s="210">
        <v>6.0000000000000002E-5</v>
      </c>
      <c r="R136" s="210">
        <f>Q136*H136</f>
        <v>6.8999999999999997E-4</v>
      </c>
      <c r="S136" s="210">
        <v>0</v>
      </c>
      <c r="T136" s="210">
        <f>S136*H136</f>
        <v>0</v>
      </c>
      <c r="U136" s="211" t="s">
        <v>1</v>
      </c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2" t="s">
        <v>181</v>
      </c>
      <c r="AT136" s="212" t="s">
        <v>178</v>
      </c>
      <c r="AU136" s="212" t="s">
        <v>86</v>
      </c>
      <c r="AY136" s="14" t="s">
        <v>163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84</v>
      </c>
      <c r="BK136" s="213">
        <f>ROUND(I136*H136,2)</f>
        <v>0</v>
      </c>
      <c r="BL136" s="14" t="s">
        <v>125</v>
      </c>
      <c r="BM136" s="212" t="s">
        <v>386</v>
      </c>
    </row>
    <row r="137" spans="1:65" s="12" customFormat="1" ht="22.9" customHeight="1">
      <c r="B137" s="184"/>
      <c r="C137" s="185"/>
      <c r="D137" s="186" t="s">
        <v>75</v>
      </c>
      <c r="E137" s="198" t="s">
        <v>205</v>
      </c>
      <c r="F137" s="198" t="s">
        <v>206</v>
      </c>
      <c r="G137" s="185"/>
      <c r="H137" s="185"/>
      <c r="I137" s="188"/>
      <c r="J137" s="199">
        <f>BK137</f>
        <v>0</v>
      </c>
      <c r="K137" s="185"/>
      <c r="L137" s="190"/>
      <c r="M137" s="191"/>
      <c r="N137" s="192"/>
      <c r="O137" s="192"/>
      <c r="P137" s="193">
        <f>SUM(P138:P143)</f>
        <v>0</v>
      </c>
      <c r="Q137" s="192"/>
      <c r="R137" s="193">
        <f>SUM(R138:R143)</f>
        <v>1.372E-2</v>
      </c>
      <c r="S137" s="192"/>
      <c r="T137" s="193">
        <f>SUM(T138:T143)</f>
        <v>0</v>
      </c>
      <c r="U137" s="194"/>
      <c r="AR137" s="195" t="s">
        <v>86</v>
      </c>
      <c r="AT137" s="196" t="s">
        <v>75</v>
      </c>
      <c r="AU137" s="196" t="s">
        <v>84</v>
      </c>
      <c r="AY137" s="195" t="s">
        <v>163</v>
      </c>
      <c r="BK137" s="197">
        <f>SUM(BK138:BK143)</f>
        <v>0</v>
      </c>
    </row>
    <row r="138" spans="1:65" s="2" customFormat="1" ht="24" customHeight="1">
      <c r="A138" s="31"/>
      <c r="B138" s="32"/>
      <c r="C138" s="200" t="s">
        <v>215</v>
      </c>
      <c r="D138" s="200" t="s">
        <v>166</v>
      </c>
      <c r="E138" s="201" t="s">
        <v>208</v>
      </c>
      <c r="F138" s="202" t="s">
        <v>209</v>
      </c>
      <c r="G138" s="203" t="s">
        <v>200</v>
      </c>
      <c r="H138" s="204">
        <v>11</v>
      </c>
      <c r="I138" s="205"/>
      <c r="J138" s="206">
        <f t="shared" ref="J138:J143" si="0">ROUND(I138*H138,2)</f>
        <v>0</v>
      </c>
      <c r="K138" s="207"/>
      <c r="L138" s="36"/>
      <c r="M138" s="208" t="s">
        <v>1</v>
      </c>
      <c r="N138" s="209" t="s">
        <v>41</v>
      </c>
      <c r="O138" s="68"/>
      <c r="P138" s="210">
        <f t="shared" ref="P138:P143" si="1">O138*H138</f>
        <v>0</v>
      </c>
      <c r="Q138" s="210">
        <v>0</v>
      </c>
      <c r="R138" s="210">
        <f t="shared" ref="R138:R143" si="2">Q138*H138</f>
        <v>0</v>
      </c>
      <c r="S138" s="210">
        <v>0</v>
      </c>
      <c r="T138" s="210">
        <f t="shared" ref="T138:T143" si="3">S138*H138</f>
        <v>0</v>
      </c>
      <c r="U138" s="211" t="s">
        <v>1</v>
      </c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2" t="s">
        <v>125</v>
      </c>
      <c r="AT138" s="212" t="s">
        <v>166</v>
      </c>
      <c r="AU138" s="212" t="s">
        <v>86</v>
      </c>
      <c r="AY138" s="14" t="s">
        <v>163</v>
      </c>
      <c r="BE138" s="213">
        <f t="shared" ref="BE138:BE143" si="4">IF(N138="základní",J138,0)</f>
        <v>0</v>
      </c>
      <c r="BF138" s="213">
        <f t="shared" ref="BF138:BF143" si="5">IF(N138="snížená",J138,0)</f>
        <v>0</v>
      </c>
      <c r="BG138" s="213">
        <f t="shared" ref="BG138:BG143" si="6">IF(N138="zákl. přenesená",J138,0)</f>
        <v>0</v>
      </c>
      <c r="BH138" s="213">
        <f t="shared" ref="BH138:BH143" si="7">IF(N138="sníž. přenesená",J138,0)</f>
        <v>0</v>
      </c>
      <c r="BI138" s="213">
        <f t="shared" ref="BI138:BI143" si="8">IF(N138="nulová",J138,0)</f>
        <v>0</v>
      </c>
      <c r="BJ138" s="14" t="s">
        <v>84</v>
      </c>
      <c r="BK138" s="213">
        <f t="shared" ref="BK138:BK143" si="9">ROUND(I138*H138,2)</f>
        <v>0</v>
      </c>
      <c r="BL138" s="14" t="s">
        <v>125</v>
      </c>
      <c r="BM138" s="212" t="s">
        <v>387</v>
      </c>
    </row>
    <row r="139" spans="1:65" s="2" customFormat="1" ht="24" customHeight="1">
      <c r="A139" s="31"/>
      <c r="B139" s="32"/>
      <c r="C139" s="214" t="s">
        <v>108</v>
      </c>
      <c r="D139" s="214" t="s">
        <v>178</v>
      </c>
      <c r="E139" s="215" t="s">
        <v>212</v>
      </c>
      <c r="F139" s="216" t="s">
        <v>213</v>
      </c>
      <c r="G139" s="217" t="s">
        <v>200</v>
      </c>
      <c r="H139" s="218">
        <v>11</v>
      </c>
      <c r="I139" s="219"/>
      <c r="J139" s="220">
        <f t="shared" si="0"/>
        <v>0</v>
      </c>
      <c r="K139" s="221"/>
      <c r="L139" s="222"/>
      <c r="M139" s="223" t="s">
        <v>1</v>
      </c>
      <c r="N139" s="224" t="s">
        <v>41</v>
      </c>
      <c r="O139" s="68"/>
      <c r="P139" s="210">
        <f t="shared" si="1"/>
        <v>0</v>
      </c>
      <c r="Q139" s="210">
        <v>0</v>
      </c>
      <c r="R139" s="210">
        <f t="shared" si="2"/>
        <v>0</v>
      </c>
      <c r="S139" s="210">
        <v>0</v>
      </c>
      <c r="T139" s="210">
        <f t="shared" si="3"/>
        <v>0</v>
      </c>
      <c r="U139" s="211" t="s">
        <v>1</v>
      </c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2" t="s">
        <v>181</v>
      </c>
      <c r="AT139" s="212" t="s">
        <v>178</v>
      </c>
      <c r="AU139" s="212" t="s">
        <v>86</v>
      </c>
      <c r="AY139" s="14" t="s">
        <v>163</v>
      </c>
      <c r="BE139" s="213">
        <f t="shared" si="4"/>
        <v>0</v>
      </c>
      <c r="BF139" s="213">
        <f t="shared" si="5"/>
        <v>0</v>
      </c>
      <c r="BG139" s="213">
        <f t="shared" si="6"/>
        <v>0</v>
      </c>
      <c r="BH139" s="213">
        <f t="shared" si="7"/>
        <v>0</v>
      </c>
      <c r="BI139" s="213">
        <f t="shared" si="8"/>
        <v>0</v>
      </c>
      <c r="BJ139" s="14" t="s">
        <v>84</v>
      </c>
      <c r="BK139" s="213">
        <f t="shared" si="9"/>
        <v>0</v>
      </c>
      <c r="BL139" s="14" t="s">
        <v>125</v>
      </c>
      <c r="BM139" s="212" t="s">
        <v>388</v>
      </c>
    </row>
    <row r="140" spans="1:65" s="2" customFormat="1" ht="16.5" customHeight="1">
      <c r="A140" s="31"/>
      <c r="B140" s="32"/>
      <c r="C140" s="200" t="s">
        <v>111</v>
      </c>
      <c r="D140" s="200" t="s">
        <v>166</v>
      </c>
      <c r="E140" s="201" t="s">
        <v>216</v>
      </c>
      <c r="F140" s="202" t="s">
        <v>217</v>
      </c>
      <c r="G140" s="203" t="s">
        <v>175</v>
      </c>
      <c r="H140" s="204">
        <v>11</v>
      </c>
      <c r="I140" s="205"/>
      <c r="J140" s="206">
        <f t="shared" si="0"/>
        <v>0</v>
      </c>
      <c r="K140" s="207"/>
      <c r="L140" s="36"/>
      <c r="M140" s="208" t="s">
        <v>1</v>
      </c>
      <c r="N140" s="209" t="s">
        <v>41</v>
      </c>
      <c r="O140" s="68"/>
      <c r="P140" s="210">
        <f t="shared" si="1"/>
        <v>0</v>
      </c>
      <c r="Q140" s="210">
        <v>0</v>
      </c>
      <c r="R140" s="210">
        <f t="shared" si="2"/>
        <v>0</v>
      </c>
      <c r="S140" s="210">
        <v>0</v>
      </c>
      <c r="T140" s="210">
        <f t="shared" si="3"/>
        <v>0</v>
      </c>
      <c r="U140" s="211" t="s">
        <v>1</v>
      </c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2" t="s">
        <v>125</v>
      </c>
      <c r="AT140" s="212" t="s">
        <v>166</v>
      </c>
      <c r="AU140" s="212" t="s">
        <v>86</v>
      </c>
      <c r="AY140" s="14" t="s">
        <v>163</v>
      </c>
      <c r="BE140" s="213">
        <f t="shared" si="4"/>
        <v>0</v>
      </c>
      <c r="BF140" s="213">
        <f t="shared" si="5"/>
        <v>0</v>
      </c>
      <c r="BG140" s="213">
        <f t="shared" si="6"/>
        <v>0</v>
      </c>
      <c r="BH140" s="213">
        <f t="shared" si="7"/>
        <v>0</v>
      </c>
      <c r="BI140" s="213">
        <f t="shared" si="8"/>
        <v>0</v>
      </c>
      <c r="BJ140" s="14" t="s">
        <v>84</v>
      </c>
      <c r="BK140" s="213">
        <f t="shared" si="9"/>
        <v>0</v>
      </c>
      <c r="BL140" s="14" t="s">
        <v>125</v>
      </c>
      <c r="BM140" s="212" t="s">
        <v>389</v>
      </c>
    </row>
    <row r="141" spans="1:65" s="2" customFormat="1" ht="16.5" customHeight="1">
      <c r="A141" s="31"/>
      <c r="B141" s="32"/>
      <c r="C141" s="214" t="s">
        <v>114</v>
      </c>
      <c r="D141" s="214" t="s">
        <v>178</v>
      </c>
      <c r="E141" s="215" t="s">
        <v>219</v>
      </c>
      <c r="F141" s="216" t="s">
        <v>220</v>
      </c>
      <c r="G141" s="217" t="s">
        <v>175</v>
      </c>
      <c r="H141" s="218">
        <v>11</v>
      </c>
      <c r="I141" s="219"/>
      <c r="J141" s="220">
        <f t="shared" si="0"/>
        <v>0</v>
      </c>
      <c r="K141" s="221"/>
      <c r="L141" s="222"/>
      <c r="M141" s="223" t="s">
        <v>1</v>
      </c>
      <c r="N141" s="224" t="s">
        <v>41</v>
      </c>
      <c r="O141" s="68"/>
      <c r="P141" s="210">
        <f t="shared" si="1"/>
        <v>0</v>
      </c>
      <c r="Q141" s="210">
        <v>0</v>
      </c>
      <c r="R141" s="210">
        <f t="shared" si="2"/>
        <v>0</v>
      </c>
      <c r="S141" s="210">
        <v>0</v>
      </c>
      <c r="T141" s="210">
        <f t="shared" si="3"/>
        <v>0</v>
      </c>
      <c r="U141" s="211" t="s">
        <v>1</v>
      </c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2" t="s">
        <v>181</v>
      </c>
      <c r="AT141" s="212" t="s">
        <v>178</v>
      </c>
      <c r="AU141" s="212" t="s">
        <v>86</v>
      </c>
      <c r="AY141" s="14" t="s">
        <v>163</v>
      </c>
      <c r="BE141" s="213">
        <f t="shared" si="4"/>
        <v>0</v>
      </c>
      <c r="BF141" s="213">
        <f t="shared" si="5"/>
        <v>0</v>
      </c>
      <c r="BG141" s="213">
        <f t="shared" si="6"/>
        <v>0</v>
      </c>
      <c r="BH141" s="213">
        <f t="shared" si="7"/>
        <v>0</v>
      </c>
      <c r="BI141" s="213">
        <f t="shared" si="8"/>
        <v>0</v>
      </c>
      <c r="BJ141" s="14" t="s">
        <v>84</v>
      </c>
      <c r="BK141" s="213">
        <f t="shared" si="9"/>
        <v>0</v>
      </c>
      <c r="BL141" s="14" t="s">
        <v>125</v>
      </c>
      <c r="BM141" s="212" t="s">
        <v>390</v>
      </c>
    </row>
    <row r="142" spans="1:65" s="2" customFormat="1" ht="24" customHeight="1">
      <c r="A142" s="31"/>
      <c r="B142" s="32"/>
      <c r="C142" s="200" t="s">
        <v>117</v>
      </c>
      <c r="D142" s="200" t="s">
        <v>166</v>
      </c>
      <c r="E142" s="201" t="s">
        <v>222</v>
      </c>
      <c r="F142" s="202" t="s">
        <v>223</v>
      </c>
      <c r="G142" s="203" t="s">
        <v>175</v>
      </c>
      <c r="H142" s="204">
        <v>28</v>
      </c>
      <c r="I142" s="205"/>
      <c r="J142" s="206">
        <f t="shared" si="0"/>
        <v>0</v>
      </c>
      <c r="K142" s="207"/>
      <c r="L142" s="36"/>
      <c r="M142" s="208" t="s">
        <v>1</v>
      </c>
      <c r="N142" s="209" t="s">
        <v>41</v>
      </c>
      <c r="O142" s="68"/>
      <c r="P142" s="210">
        <f t="shared" si="1"/>
        <v>0</v>
      </c>
      <c r="Q142" s="210">
        <v>2.0000000000000001E-4</v>
      </c>
      <c r="R142" s="210">
        <f t="shared" si="2"/>
        <v>5.5999999999999999E-3</v>
      </c>
      <c r="S142" s="210">
        <v>0</v>
      </c>
      <c r="T142" s="210">
        <f t="shared" si="3"/>
        <v>0</v>
      </c>
      <c r="U142" s="211" t="s">
        <v>1</v>
      </c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2" t="s">
        <v>125</v>
      </c>
      <c r="AT142" s="212" t="s">
        <v>166</v>
      </c>
      <c r="AU142" s="212" t="s">
        <v>86</v>
      </c>
      <c r="AY142" s="14" t="s">
        <v>163</v>
      </c>
      <c r="BE142" s="213">
        <f t="shared" si="4"/>
        <v>0</v>
      </c>
      <c r="BF142" s="213">
        <f t="shared" si="5"/>
        <v>0</v>
      </c>
      <c r="BG142" s="213">
        <f t="shared" si="6"/>
        <v>0</v>
      </c>
      <c r="BH142" s="213">
        <f t="shared" si="7"/>
        <v>0</v>
      </c>
      <c r="BI142" s="213">
        <f t="shared" si="8"/>
        <v>0</v>
      </c>
      <c r="BJ142" s="14" t="s">
        <v>84</v>
      </c>
      <c r="BK142" s="213">
        <f t="shared" si="9"/>
        <v>0</v>
      </c>
      <c r="BL142" s="14" t="s">
        <v>125</v>
      </c>
      <c r="BM142" s="212" t="s">
        <v>391</v>
      </c>
    </row>
    <row r="143" spans="1:65" s="2" customFormat="1" ht="24" customHeight="1">
      <c r="A143" s="31"/>
      <c r="B143" s="32"/>
      <c r="C143" s="200" t="s">
        <v>120</v>
      </c>
      <c r="D143" s="200" t="s">
        <v>166</v>
      </c>
      <c r="E143" s="201" t="s">
        <v>225</v>
      </c>
      <c r="F143" s="202" t="s">
        <v>226</v>
      </c>
      <c r="G143" s="203" t="s">
        <v>175</v>
      </c>
      <c r="H143" s="204">
        <v>28</v>
      </c>
      <c r="I143" s="205"/>
      <c r="J143" s="206">
        <f t="shared" si="0"/>
        <v>0</v>
      </c>
      <c r="K143" s="207"/>
      <c r="L143" s="36"/>
      <c r="M143" s="208" t="s">
        <v>1</v>
      </c>
      <c r="N143" s="209" t="s">
        <v>41</v>
      </c>
      <c r="O143" s="68"/>
      <c r="P143" s="210">
        <f t="shared" si="1"/>
        <v>0</v>
      </c>
      <c r="Q143" s="210">
        <v>2.9E-4</v>
      </c>
      <c r="R143" s="210">
        <f t="shared" si="2"/>
        <v>8.1200000000000005E-3</v>
      </c>
      <c r="S143" s="210">
        <v>0</v>
      </c>
      <c r="T143" s="210">
        <f t="shared" si="3"/>
        <v>0</v>
      </c>
      <c r="U143" s="211" t="s">
        <v>1</v>
      </c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2" t="s">
        <v>125</v>
      </c>
      <c r="AT143" s="212" t="s">
        <v>166</v>
      </c>
      <c r="AU143" s="212" t="s">
        <v>86</v>
      </c>
      <c r="AY143" s="14" t="s">
        <v>163</v>
      </c>
      <c r="BE143" s="213">
        <f t="shared" si="4"/>
        <v>0</v>
      </c>
      <c r="BF143" s="213">
        <f t="shared" si="5"/>
        <v>0</v>
      </c>
      <c r="BG143" s="213">
        <f t="shared" si="6"/>
        <v>0</v>
      </c>
      <c r="BH143" s="213">
        <f t="shared" si="7"/>
        <v>0</v>
      </c>
      <c r="BI143" s="213">
        <f t="shared" si="8"/>
        <v>0</v>
      </c>
      <c r="BJ143" s="14" t="s">
        <v>84</v>
      </c>
      <c r="BK143" s="213">
        <f t="shared" si="9"/>
        <v>0</v>
      </c>
      <c r="BL143" s="14" t="s">
        <v>125</v>
      </c>
      <c r="BM143" s="212" t="s">
        <v>392</v>
      </c>
    </row>
    <row r="144" spans="1:65" s="12" customFormat="1" ht="25.9" customHeight="1">
      <c r="B144" s="184"/>
      <c r="C144" s="185"/>
      <c r="D144" s="186" t="s">
        <v>75</v>
      </c>
      <c r="E144" s="187" t="s">
        <v>228</v>
      </c>
      <c r="F144" s="187" t="s">
        <v>229</v>
      </c>
      <c r="G144" s="185"/>
      <c r="H144" s="185"/>
      <c r="I144" s="188"/>
      <c r="J144" s="189">
        <f>BK144</f>
        <v>0</v>
      </c>
      <c r="K144" s="185"/>
      <c r="L144" s="190"/>
      <c r="M144" s="191"/>
      <c r="N144" s="192"/>
      <c r="O144" s="192"/>
      <c r="P144" s="193">
        <f>P145+P147</f>
        <v>0</v>
      </c>
      <c r="Q144" s="192"/>
      <c r="R144" s="193">
        <f>R145+R147</f>
        <v>0</v>
      </c>
      <c r="S144" s="192"/>
      <c r="T144" s="193">
        <f>T145+T147</f>
        <v>0</v>
      </c>
      <c r="U144" s="194"/>
      <c r="AR144" s="195" t="s">
        <v>192</v>
      </c>
      <c r="AT144" s="196" t="s">
        <v>75</v>
      </c>
      <c r="AU144" s="196" t="s">
        <v>76</v>
      </c>
      <c r="AY144" s="195" t="s">
        <v>163</v>
      </c>
      <c r="BK144" s="197">
        <f>BK145+BK147</f>
        <v>0</v>
      </c>
    </row>
    <row r="145" spans="1:65" s="12" customFormat="1" ht="22.9" customHeight="1">
      <c r="B145" s="184"/>
      <c r="C145" s="185"/>
      <c r="D145" s="186" t="s">
        <v>75</v>
      </c>
      <c r="E145" s="198" t="s">
        <v>230</v>
      </c>
      <c r="F145" s="198" t="s">
        <v>231</v>
      </c>
      <c r="G145" s="185"/>
      <c r="H145" s="185"/>
      <c r="I145" s="188"/>
      <c r="J145" s="199">
        <f>BK145</f>
        <v>0</v>
      </c>
      <c r="K145" s="185"/>
      <c r="L145" s="190"/>
      <c r="M145" s="191"/>
      <c r="N145" s="192"/>
      <c r="O145" s="192"/>
      <c r="P145" s="193">
        <f>P146</f>
        <v>0</v>
      </c>
      <c r="Q145" s="192"/>
      <c r="R145" s="193">
        <f>R146</f>
        <v>0</v>
      </c>
      <c r="S145" s="192"/>
      <c r="T145" s="193">
        <f>T146</f>
        <v>0</v>
      </c>
      <c r="U145" s="194"/>
      <c r="AR145" s="195" t="s">
        <v>192</v>
      </c>
      <c r="AT145" s="196" t="s">
        <v>75</v>
      </c>
      <c r="AU145" s="196" t="s">
        <v>84</v>
      </c>
      <c r="AY145" s="195" t="s">
        <v>163</v>
      </c>
      <c r="BK145" s="197">
        <f>BK146</f>
        <v>0</v>
      </c>
    </row>
    <row r="146" spans="1:65" s="2" customFormat="1" ht="16.5" customHeight="1">
      <c r="A146" s="31"/>
      <c r="B146" s="32"/>
      <c r="C146" s="200" t="s">
        <v>8</v>
      </c>
      <c r="D146" s="200" t="s">
        <v>166</v>
      </c>
      <c r="E146" s="201" t="s">
        <v>232</v>
      </c>
      <c r="F146" s="202" t="s">
        <v>231</v>
      </c>
      <c r="G146" s="203" t="s">
        <v>233</v>
      </c>
      <c r="H146" s="225"/>
      <c r="I146" s="205"/>
      <c r="J146" s="206">
        <f>ROUND(I146*H146,2)</f>
        <v>0</v>
      </c>
      <c r="K146" s="207"/>
      <c r="L146" s="36"/>
      <c r="M146" s="208" t="s">
        <v>1</v>
      </c>
      <c r="N146" s="209" t="s">
        <v>41</v>
      </c>
      <c r="O146" s="68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0">
        <f>S146*H146</f>
        <v>0</v>
      </c>
      <c r="U146" s="211" t="s">
        <v>1</v>
      </c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2" t="s">
        <v>234</v>
      </c>
      <c r="AT146" s="212" t="s">
        <v>166</v>
      </c>
      <c r="AU146" s="212" t="s">
        <v>86</v>
      </c>
      <c r="AY146" s="14" t="s">
        <v>163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84</v>
      </c>
      <c r="BK146" s="213">
        <f>ROUND(I146*H146,2)</f>
        <v>0</v>
      </c>
      <c r="BL146" s="14" t="s">
        <v>234</v>
      </c>
      <c r="BM146" s="212" t="s">
        <v>393</v>
      </c>
    </row>
    <row r="147" spans="1:65" s="12" customFormat="1" ht="22.9" customHeight="1">
      <c r="B147" s="184"/>
      <c r="C147" s="185"/>
      <c r="D147" s="186" t="s">
        <v>75</v>
      </c>
      <c r="E147" s="198" t="s">
        <v>236</v>
      </c>
      <c r="F147" s="198" t="s">
        <v>237</v>
      </c>
      <c r="G147" s="185"/>
      <c r="H147" s="185"/>
      <c r="I147" s="188"/>
      <c r="J147" s="199">
        <f>BK147</f>
        <v>0</v>
      </c>
      <c r="K147" s="185"/>
      <c r="L147" s="190"/>
      <c r="M147" s="191"/>
      <c r="N147" s="192"/>
      <c r="O147" s="192"/>
      <c r="P147" s="193">
        <f>P148</f>
        <v>0</v>
      </c>
      <c r="Q147" s="192"/>
      <c r="R147" s="193">
        <f>R148</f>
        <v>0</v>
      </c>
      <c r="S147" s="192"/>
      <c r="T147" s="193">
        <f>T148</f>
        <v>0</v>
      </c>
      <c r="U147" s="194"/>
      <c r="AR147" s="195" t="s">
        <v>192</v>
      </c>
      <c r="AT147" s="196" t="s">
        <v>75</v>
      </c>
      <c r="AU147" s="196" t="s">
        <v>84</v>
      </c>
      <c r="AY147" s="195" t="s">
        <v>163</v>
      </c>
      <c r="BK147" s="197">
        <f>BK148</f>
        <v>0</v>
      </c>
    </row>
    <row r="148" spans="1:65" s="2" customFormat="1" ht="16.5" customHeight="1">
      <c r="A148" s="31"/>
      <c r="B148" s="32"/>
      <c r="C148" s="200" t="s">
        <v>125</v>
      </c>
      <c r="D148" s="200" t="s">
        <v>166</v>
      </c>
      <c r="E148" s="201" t="s">
        <v>238</v>
      </c>
      <c r="F148" s="202" t="s">
        <v>239</v>
      </c>
      <c r="G148" s="203" t="s">
        <v>233</v>
      </c>
      <c r="H148" s="225"/>
      <c r="I148" s="205"/>
      <c r="J148" s="206">
        <f>ROUND(I148*H148,2)</f>
        <v>0</v>
      </c>
      <c r="K148" s="207"/>
      <c r="L148" s="36"/>
      <c r="M148" s="226" t="s">
        <v>1</v>
      </c>
      <c r="N148" s="227" t="s">
        <v>41</v>
      </c>
      <c r="O148" s="228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29">
        <f>S148*H148</f>
        <v>0</v>
      </c>
      <c r="U148" s="230" t="s">
        <v>1</v>
      </c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2" t="s">
        <v>234</v>
      </c>
      <c r="AT148" s="212" t="s">
        <v>166</v>
      </c>
      <c r="AU148" s="212" t="s">
        <v>86</v>
      </c>
      <c r="AY148" s="14" t="s">
        <v>163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4" t="s">
        <v>84</v>
      </c>
      <c r="BK148" s="213">
        <f>ROUND(I148*H148,2)</f>
        <v>0</v>
      </c>
      <c r="BL148" s="14" t="s">
        <v>234</v>
      </c>
      <c r="BM148" s="212" t="s">
        <v>394</v>
      </c>
    </row>
    <row r="149" spans="1:65" s="2" customFormat="1" ht="6.95" customHeight="1">
      <c r="A149" s="31"/>
      <c r="B149" s="51"/>
      <c r="C149" s="52"/>
      <c r="D149" s="52"/>
      <c r="E149" s="52"/>
      <c r="F149" s="52"/>
      <c r="G149" s="52"/>
      <c r="H149" s="52"/>
      <c r="I149" s="149"/>
      <c r="J149" s="52"/>
      <c r="K149" s="52"/>
      <c r="L149" s="36"/>
      <c r="M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</sheetData>
  <sheetProtection algorithmName="SHA-512" hashValue="3a7wdkp38U0VDPh+jaRcJcbAWZBm7DkhikmlwuKTVRZR+4MpP3zZILxlScrOfhQKgKzlWqoytSTRceeVt6eSvw==" saltValue="bqj1TuZB5mtKtHx76RsHeefH58aLkpBWszxCJ8/Ann/DBU2s35m8dvv/ZzL2/UjKSJrfnHCRcUFZ+jAVNvXm8A==" spinCount="100000" sheet="1" objects="1" scenarios="1" formatColumns="0" formatRows="0" autoFilter="0"/>
  <autoFilter ref="C123:K148" xr:uid="{00000000-0009-0000-0000-000009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35"/>
  <sheetViews>
    <sheetView showGridLines="0" topLeftCell="A10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113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395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ROUND((SUM(BE121:BE134)),  2)</f>
        <v>0</v>
      </c>
      <c r="G33" s="31"/>
      <c r="H33" s="31"/>
      <c r="I33" s="128">
        <v>0.21</v>
      </c>
      <c r="J33" s="127">
        <f>ROUND(((SUM(BE121:BE134))*I33),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ROUND((SUM(BF121:BF134)),  2)</f>
        <v>0</v>
      </c>
      <c r="G34" s="31"/>
      <c r="H34" s="31"/>
      <c r="I34" s="128">
        <v>0.15</v>
      </c>
      <c r="J34" s="127">
        <f>ROUND(((SUM(BF121:BF134))*I34),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ROUND((SUM(BG121:BG134)),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ROUND((SUM(BH121:BH134)),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ROUND((SUM(BI121:BI134)),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11 - Místnost č. 110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J122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142</v>
      </c>
      <c r="E98" s="168"/>
      <c r="F98" s="168"/>
      <c r="G98" s="168"/>
      <c r="H98" s="168"/>
      <c r="I98" s="169"/>
      <c r="J98" s="170">
        <f>J123</f>
        <v>0</v>
      </c>
      <c r="K98" s="166"/>
      <c r="L98" s="171"/>
    </row>
    <row r="99" spans="1:31" s="9" customFormat="1" ht="24.95" customHeight="1">
      <c r="B99" s="158"/>
      <c r="C99" s="159"/>
      <c r="D99" s="160" t="s">
        <v>144</v>
      </c>
      <c r="E99" s="161"/>
      <c r="F99" s="161"/>
      <c r="G99" s="161"/>
      <c r="H99" s="161"/>
      <c r="I99" s="162"/>
      <c r="J99" s="163">
        <f>J130</f>
        <v>0</v>
      </c>
      <c r="K99" s="159"/>
      <c r="L99" s="164"/>
    </row>
    <row r="100" spans="1:31" s="10" customFormat="1" ht="19.899999999999999" customHeight="1">
      <c r="B100" s="165"/>
      <c r="C100" s="166"/>
      <c r="D100" s="167" t="s">
        <v>145</v>
      </c>
      <c r="E100" s="168"/>
      <c r="F100" s="168"/>
      <c r="G100" s="168"/>
      <c r="H100" s="168"/>
      <c r="I100" s="169"/>
      <c r="J100" s="170">
        <f>J131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146</v>
      </c>
      <c r="E101" s="168"/>
      <c r="F101" s="168"/>
      <c r="G101" s="168"/>
      <c r="H101" s="168"/>
      <c r="I101" s="169"/>
      <c r="J101" s="170">
        <f>J133</f>
        <v>0</v>
      </c>
      <c r="K101" s="166"/>
      <c r="L101" s="171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112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149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152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147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73" t="str">
        <f>E7</f>
        <v>STAVEBNÍ ÚPRAVY - VŠE FM J. HRADEC</v>
      </c>
      <c r="F111" s="274"/>
      <c r="G111" s="274"/>
      <c r="H111" s="274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132</v>
      </c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54" t="str">
        <f>E9</f>
        <v>11 - Místnost č. 110</v>
      </c>
      <c r="F113" s="272"/>
      <c r="G113" s="272"/>
      <c r="H113" s="272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VŠE FM J. HRADEC, JAROŠOVSKÁ 117/II</v>
      </c>
      <c r="G115" s="33"/>
      <c r="H115" s="33"/>
      <c r="I115" s="114" t="s">
        <v>22</v>
      </c>
      <c r="J115" s="63">
        <f>IF(J12="","",J12)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3"/>
      <c r="E117" s="33"/>
      <c r="F117" s="24" t="str">
        <f>E15</f>
        <v xml:space="preserve"> </v>
      </c>
      <c r="G117" s="33"/>
      <c r="H117" s="33"/>
      <c r="I117" s="114" t="s">
        <v>29</v>
      </c>
      <c r="J117" s="29" t="str">
        <f>E21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7.95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114" t="s">
        <v>31</v>
      </c>
      <c r="J118" s="29" t="str">
        <f>E24</f>
        <v/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148</v>
      </c>
      <c r="D120" s="175" t="s">
        <v>61</v>
      </c>
      <c r="E120" s="175" t="s">
        <v>57</v>
      </c>
      <c r="F120" s="175" t="s">
        <v>58</v>
      </c>
      <c r="G120" s="175" t="s">
        <v>149</v>
      </c>
      <c r="H120" s="175" t="s">
        <v>150</v>
      </c>
      <c r="I120" s="176" t="s">
        <v>151</v>
      </c>
      <c r="J120" s="177" t="s">
        <v>136</v>
      </c>
      <c r="K120" s="178" t="s">
        <v>152</v>
      </c>
      <c r="L120" s="179"/>
      <c r="M120" s="72" t="s">
        <v>1</v>
      </c>
      <c r="N120" s="73" t="s">
        <v>40</v>
      </c>
      <c r="O120" s="73" t="s">
        <v>153</v>
      </c>
      <c r="P120" s="73" t="s">
        <v>154</v>
      </c>
      <c r="Q120" s="73" t="s">
        <v>155</v>
      </c>
      <c r="R120" s="73" t="s">
        <v>156</v>
      </c>
      <c r="S120" s="73" t="s">
        <v>157</v>
      </c>
      <c r="T120" s="73" t="s">
        <v>158</v>
      </c>
      <c r="U120" s="74" t="s">
        <v>159</v>
      </c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22.9" customHeight="1">
      <c r="A121" s="31"/>
      <c r="B121" s="32"/>
      <c r="C121" s="79" t="s">
        <v>160</v>
      </c>
      <c r="D121" s="33"/>
      <c r="E121" s="33"/>
      <c r="F121" s="33"/>
      <c r="G121" s="33"/>
      <c r="H121" s="33"/>
      <c r="I121" s="112"/>
      <c r="J121" s="180">
        <f>BK121</f>
        <v>0</v>
      </c>
      <c r="K121" s="33"/>
      <c r="L121" s="36"/>
      <c r="M121" s="75"/>
      <c r="N121" s="181"/>
      <c r="O121" s="76"/>
      <c r="P121" s="182">
        <f>P122+P130</f>
        <v>0</v>
      </c>
      <c r="Q121" s="76"/>
      <c r="R121" s="182">
        <f>R122+R130</f>
        <v>1.2818385000000001</v>
      </c>
      <c r="S121" s="76"/>
      <c r="T121" s="182">
        <f>T122+T130</f>
        <v>0.31925000000000003</v>
      </c>
      <c r="U121" s="77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75</v>
      </c>
      <c r="AU121" s="14" t="s">
        <v>138</v>
      </c>
      <c r="BK121" s="183">
        <f>BK122+BK130</f>
        <v>0</v>
      </c>
    </row>
    <row r="122" spans="1:65" s="12" customFormat="1" ht="25.9" customHeight="1">
      <c r="B122" s="184"/>
      <c r="C122" s="185"/>
      <c r="D122" s="186" t="s">
        <v>75</v>
      </c>
      <c r="E122" s="187" t="s">
        <v>161</v>
      </c>
      <c r="F122" s="187" t="s">
        <v>162</v>
      </c>
      <c r="G122" s="185"/>
      <c r="H122" s="185"/>
      <c r="I122" s="188"/>
      <c r="J122" s="189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1.2818385000000001</v>
      </c>
      <c r="S122" s="192"/>
      <c r="T122" s="193">
        <f>T123</f>
        <v>0.31925000000000003</v>
      </c>
      <c r="U122" s="194"/>
      <c r="AR122" s="195" t="s">
        <v>86</v>
      </c>
      <c r="AT122" s="196" t="s">
        <v>75</v>
      </c>
      <c r="AU122" s="196" t="s">
        <v>76</v>
      </c>
      <c r="AY122" s="195" t="s">
        <v>163</v>
      </c>
      <c r="BK122" s="197">
        <f>BK123</f>
        <v>0</v>
      </c>
    </row>
    <row r="123" spans="1:65" s="12" customFormat="1" ht="22.9" customHeight="1">
      <c r="B123" s="184"/>
      <c r="C123" s="185"/>
      <c r="D123" s="186" t="s">
        <v>75</v>
      </c>
      <c r="E123" s="198" t="s">
        <v>196</v>
      </c>
      <c r="F123" s="198" t="s">
        <v>197</v>
      </c>
      <c r="G123" s="185"/>
      <c r="H123" s="185"/>
      <c r="I123" s="188"/>
      <c r="J123" s="199">
        <f>BK123</f>
        <v>0</v>
      </c>
      <c r="K123" s="185"/>
      <c r="L123" s="190"/>
      <c r="M123" s="191"/>
      <c r="N123" s="192"/>
      <c r="O123" s="192"/>
      <c r="P123" s="193">
        <f>SUM(P124:P129)</f>
        <v>0</v>
      </c>
      <c r="Q123" s="192"/>
      <c r="R123" s="193">
        <f>SUM(R124:R129)</f>
        <v>1.2818385000000001</v>
      </c>
      <c r="S123" s="192"/>
      <c r="T123" s="193">
        <f>SUM(T124:T129)</f>
        <v>0.31925000000000003</v>
      </c>
      <c r="U123" s="194"/>
      <c r="AR123" s="195" t="s">
        <v>86</v>
      </c>
      <c r="AT123" s="196" t="s">
        <v>75</v>
      </c>
      <c r="AU123" s="196" t="s">
        <v>84</v>
      </c>
      <c r="AY123" s="195" t="s">
        <v>163</v>
      </c>
      <c r="BK123" s="197">
        <f>SUM(BK124:BK129)</f>
        <v>0</v>
      </c>
    </row>
    <row r="124" spans="1:65" s="2" customFormat="1" ht="24" customHeight="1">
      <c r="A124" s="31"/>
      <c r="B124" s="32"/>
      <c r="C124" s="200" t="s">
        <v>7</v>
      </c>
      <c r="D124" s="200" t="s">
        <v>166</v>
      </c>
      <c r="E124" s="201" t="s">
        <v>290</v>
      </c>
      <c r="F124" s="202" t="s">
        <v>396</v>
      </c>
      <c r="G124" s="203" t="s">
        <v>175</v>
      </c>
      <c r="H124" s="204">
        <v>127.7</v>
      </c>
      <c r="I124" s="205"/>
      <c r="J124" s="206">
        <f t="shared" ref="J124:J129" si="0">ROUND(I124*H124,2)</f>
        <v>0</v>
      </c>
      <c r="K124" s="207"/>
      <c r="L124" s="36"/>
      <c r="M124" s="208" t="s">
        <v>1</v>
      </c>
      <c r="N124" s="209" t="s">
        <v>41</v>
      </c>
      <c r="O124" s="68"/>
      <c r="P124" s="210">
        <f t="shared" ref="P124:P129" si="1">O124*H124</f>
        <v>0</v>
      </c>
      <c r="Q124" s="210">
        <v>0</v>
      </c>
      <c r="R124" s="210">
        <f t="shared" ref="R124:R129" si="2">Q124*H124</f>
        <v>0</v>
      </c>
      <c r="S124" s="210">
        <v>2.5000000000000001E-3</v>
      </c>
      <c r="T124" s="210">
        <f t="shared" ref="T124:T129" si="3">S124*H124</f>
        <v>0.31925000000000003</v>
      </c>
      <c r="U124" s="211" t="s">
        <v>1</v>
      </c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2" t="s">
        <v>125</v>
      </c>
      <c r="AT124" s="212" t="s">
        <v>166</v>
      </c>
      <c r="AU124" s="212" t="s">
        <v>86</v>
      </c>
      <c r="AY124" s="14" t="s">
        <v>163</v>
      </c>
      <c r="BE124" s="213">
        <f t="shared" ref="BE124:BE129" si="4">IF(N124="základní",J124,0)</f>
        <v>0</v>
      </c>
      <c r="BF124" s="213">
        <f t="shared" ref="BF124:BF129" si="5">IF(N124="snížená",J124,0)</f>
        <v>0</v>
      </c>
      <c r="BG124" s="213">
        <f t="shared" ref="BG124:BG129" si="6">IF(N124="zákl. přenesená",J124,0)</f>
        <v>0</v>
      </c>
      <c r="BH124" s="213">
        <f t="shared" ref="BH124:BH129" si="7">IF(N124="sníž. přenesená",J124,0)</f>
        <v>0</v>
      </c>
      <c r="BI124" s="213">
        <f t="shared" ref="BI124:BI129" si="8">IF(N124="nulová",J124,0)</f>
        <v>0</v>
      </c>
      <c r="BJ124" s="14" t="s">
        <v>84</v>
      </c>
      <c r="BK124" s="213">
        <f t="shared" ref="BK124:BK129" si="9">ROUND(I124*H124,2)</f>
        <v>0</v>
      </c>
      <c r="BL124" s="14" t="s">
        <v>125</v>
      </c>
      <c r="BM124" s="212" t="s">
        <v>292</v>
      </c>
    </row>
    <row r="125" spans="1:65" s="2" customFormat="1" ht="24" customHeight="1">
      <c r="A125" s="31"/>
      <c r="B125" s="32"/>
      <c r="C125" s="200" t="s">
        <v>293</v>
      </c>
      <c r="D125" s="200" t="s">
        <v>166</v>
      </c>
      <c r="E125" s="201" t="s">
        <v>294</v>
      </c>
      <c r="F125" s="202" t="s">
        <v>295</v>
      </c>
      <c r="G125" s="203" t="s">
        <v>175</v>
      </c>
      <c r="H125" s="204">
        <v>127.7</v>
      </c>
      <c r="I125" s="205"/>
      <c r="J125" s="206">
        <f t="shared" si="0"/>
        <v>0</v>
      </c>
      <c r="K125" s="207"/>
      <c r="L125" s="36"/>
      <c r="M125" s="208" t="s">
        <v>1</v>
      </c>
      <c r="N125" s="209" t="s">
        <v>41</v>
      </c>
      <c r="O125" s="68"/>
      <c r="P125" s="210">
        <f t="shared" si="1"/>
        <v>0</v>
      </c>
      <c r="Q125" s="210">
        <v>7.5799999999999999E-3</v>
      </c>
      <c r="R125" s="210">
        <f t="shared" si="2"/>
        <v>0.96796599999999999</v>
      </c>
      <c r="S125" s="210">
        <v>0</v>
      </c>
      <c r="T125" s="210">
        <f t="shared" si="3"/>
        <v>0</v>
      </c>
      <c r="U125" s="211" t="s">
        <v>1</v>
      </c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2" t="s">
        <v>125</v>
      </c>
      <c r="AT125" s="212" t="s">
        <v>166</v>
      </c>
      <c r="AU125" s="212" t="s">
        <v>86</v>
      </c>
      <c r="AY125" s="14" t="s">
        <v>163</v>
      </c>
      <c r="BE125" s="213">
        <f t="shared" si="4"/>
        <v>0</v>
      </c>
      <c r="BF125" s="213">
        <f t="shared" si="5"/>
        <v>0</v>
      </c>
      <c r="BG125" s="213">
        <f t="shared" si="6"/>
        <v>0</v>
      </c>
      <c r="BH125" s="213">
        <f t="shared" si="7"/>
        <v>0</v>
      </c>
      <c r="BI125" s="213">
        <f t="shared" si="8"/>
        <v>0</v>
      </c>
      <c r="BJ125" s="14" t="s">
        <v>84</v>
      </c>
      <c r="BK125" s="213">
        <f t="shared" si="9"/>
        <v>0</v>
      </c>
      <c r="BL125" s="14" t="s">
        <v>125</v>
      </c>
      <c r="BM125" s="212" t="s">
        <v>296</v>
      </c>
    </row>
    <row r="126" spans="1:65" s="2" customFormat="1" ht="16.5" customHeight="1">
      <c r="A126" s="31"/>
      <c r="B126" s="32"/>
      <c r="C126" s="200" t="s">
        <v>297</v>
      </c>
      <c r="D126" s="200" t="s">
        <v>166</v>
      </c>
      <c r="E126" s="201" t="s">
        <v>298</v>
      </c>
      <c r="F126" s="202" t="s">
        <v>299</v>
      </c>
      <c r="G126" s="203" t="s">
        <v>175</v>
      </c>
      <c r="H126" s="204">
        <v>127.7</v>
      </c>
      <c r="I126" s="205"/>
      <c r="J126" s="206">
        <f t="shared" si="0"/>
        <v>0</v>
      </c>
      <c r="K126" s="207"/>
      <c r="L126" s="36"/>
      <c r="M126" s="208" t="s">
        <v>1</v>
      </c>
      <c r="N126" s="209" t="s">
        <v>41</v>
      </c>
      <c r="O126" s="68"/>
      <c r="P126" s="210">
        <f t="shared" si="1"/>
        <v>0</v>
      </c>
      <c r="Q126" s="210">
        <v>5.0000000000000001E-4</v>
      </c>
      <c r="R126" s="210">
        <f t="shared" si="2"/>
        <v>6.3850000000000004E-2</v>
      </c>
      <c r="S126" s="210">
        <v>0</v>
      </c>
      <c r="T126" s="210">
        <f t="shared" si="3"/>
        <v>0</v>
      </c>
      <c r="U126" s="211" t="s">
        <v>1</v>
      </c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2" t="s">
        <v>125</v>
      </c>
      <c r="AT126" s="212" t="s">
        <v>166</v>
      </c>
      <c r="AU126" s="212" t="s">
        <v>86</v>
      </c>
      <c r="AY126" s="14" t="s">
        <v>163</v>
      </c>
      <c r="BE126" s="213">
        <f t="shared" si="4"/>
        <v>0</v>
      </c>
      <c r="BF126" s="213">
        <f t="shared" si="5"/>
        <v>0</v>
      </c>
      <c r="BG126" s="213">
        <f t="shared" si="6"/>
        <v>0</v>
      </c>
      <c r="BH126" s="213">
        <f t="shared" si="7"/>
        <v>0</v>
      </c>
      <c r="BI126" s="213">
        <f t="shared" si="8"/>
        <v>0</v>
      </c>
      <c r="BJ126" s="14" t="s">
        <v>84</v>
      </c>
      <c r="BK126" s="213">
        <f t="shared" si="9"/>
        <v>0</v>
      </c>
      <c r="BL126" s="14" t="s">
        <v>125</v>
      </c>
      <c r="BM126" s="212" t="s">
        <v>300</v>
      </c>
    </row>
    <row r="127" spans="1:65" s="2" customFormat="1" ht="16.5" customHeight="1">
      <c r="A127" s="31"/>
      <c r="B127" s="32"/>
      <c r="C127" s="214" t="s">
        <v>301</v>
      </c>
      <c r="D127" s="214" t="s">
        <v>178</v>
      </c>
      <c r="E127" s="215" t="s">
        <v>302</v>
      </c>
      <c r="F127" s="216" t="s">
        <v>303</v>
      </c>
      <c r="G127" s="217" t="s">
        <v>175</v>
      </c>
      <c r="H127" s="218">
        <v>140.47</v>
      </c>
      <c r="I127" s="219"/>
      <c r="J127" s="220">
        <f t="shared" si="0"/>
        <v>0</v>
      </c>
      <c r="K127" s="221"/>
      <c r="L127" s="222"/>
      <c r="M127" s="223" t="s">
        <v>1</v>
      </c>
      <c r="N127" s="224" t="s">
        <v>41</v>
      </c>
      <c r="O127" s="68"/>
      <c r="P127" s="210">
        <f t="shared" si="1"/>
        <v>0</v>
      </c>
      <c r="Q127" s="210">
        <v>1.75E-3</v>
      </c>
      <c r="R127" s="210">
        <f t="shared" si="2"/>
        <v>0.2458225</v>
      </c>
      <c r="S127" s="210">
        <v>0</v>
      </c>
      <c r="T127" s="210">
        <f t="shared" si="3"/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181</v>
      </c>
      <c r="AT127" s="212" t="s">
        <v>178</v>
      </c>
      <c r="AU127" s="212" t="s">
        <v>86</v>
      </c>
      <c r="AY127" s="14" t="s">
        <v>163</v>
      </c>
      <c r="BE127" s="213">
        <f t="shared" si="4"/>
        <v>0</v>
      </c>
      <c r="BF127" s="213">
        <f t="shared" si="5"/>
        <v>0</v>
      </c>
      <c r="BG127" s="213">
        <f t="shared" si="6"/>
        <v>0</v>
      </c>
      <c r="BH127" s="213">
        <f t="shared" si="7"/>
        <v>0</v>
      </c>
      <c r="BI127" s="213">
        <f t="shared" si="8"/>
        <v>0</v>
      </c>
      <c r="BJ127" s="14" t="s">
        <v>84</v>
      </c>
      <c r="BK127" s="213">
        <f t="shared" si="9"/>
        <v>0</v>
      </c>
      <c r="BL127" s="14" t="s">
        <v>125</v>
      </c>
      <c r="BM127" s="212" t="s">
        <v>304</v>
      </c>
    </row>
    <row r="128" spans="1:65" s="2" customFormat="1" ht="16.5" customHeight="1">
      <c r="A128" s="31"/>
      <c r="B128" s="32"/>
      <c r="C128" s="200" t="s">
        <v>207</v>
      </c>
      <c r="D128" s="200" t="s">
        <v>166</v>
      </c>
      <c r="E128" s="201" t="s">
        <v>198</v>
      </c>
      <c r="F128" s="202" t="s">
        <v>199</v>
      </c>
      <c r="G128" s="203" t="s">
        <v>200</v>
      </c>
      <c r="H128" s="204">
        <v>60</v>
      </c>
      <c r="I128" s="205"/>
      <c r="J128" s="206">
        <f t="shared" si="0"/>
        <v>0</v>
      </c>
      <c r="K128" s="207"/>
      <c r="L128" s="36"/>
      <c r="M128" s="208" t="s">
        <v>1</v>
      </c>
      <c r="N128" s="209" t="s">
        <v>41</v>
      </c>
      <c r="O128" s="68"/>
      <c r="P128" s="210">
        <f t="shared" si="1"/>
        <v>0</v>
      </c>
      <c r="Q128" s="210">
        <v>1.0000000000000001E-5</v>
      </c>
      <c r="R128" s="210">
        <f t="shared" si="2"/>
        <v>6.0000000000000006E-4</v>
      </c>
      <c r="S128" s="210">
        <v>0</v>
      </c>
      <c r="T128" s="210">
        <f t="shared" si="3"/>
        <v>0</v>
      </c>
      <c r="U128" s="211" t="s">
        <v>1</v>
      </c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2" t="s">
        <v>125</v>
      </c>
      <c r="AT128" s="212" t="s">
        <v>166</v>
      </c>
      <c r="AU128" s="212" t="s">
        <v>86</v>
      </c>
      <c r="AY128" s="14" t="s">
        <v>163</v>
      </c>
      <c r="BE128" s="213">
        <f t="shared" si="4"/>
        <v>0</v>
      </c>
      <c r="BF128" s="213">
        <f t="shared" si="5"/>
        <v>0</v>
      </c>
      <c r="BG128" s="213">
        <f t="shared" si="6"/>
        <v>0</v>
      </c>
      <c r="BH128" s="213">
        <f t="shared" si="7"/>
        <v>0</v>
      </c>
      <c r="BI128" s="213">
        <f t="shared" si="8"/>
        <v>0</v>
      </c>
      <c r="BJ128" s="14" t="s">
        <v>84</v>
      </c>
      <c r="BK128" s="213">
        <f t="shared" si="9"/>
        <v>0</v>
      </c>
      <c r="BL128" s="14" t="s">
        <v>125</v>
      </c>
      <c r="BM128" s="212" t="s">
        <v>305</v>
      </c>
    </row>
    <row r="129" spans="1:65" s="2" customFormat="1" ht="16.5" customHeight="1">
      <c r="A129" s="31"/>
      <c r="B129" s="32"/>
      <c r="C129" s="214" t="s">
        <v>211</v>
      </c>
      <c r="D129" s="214" t="s">
        <v>178</v>
      </c>
      <c r="E129" s="215" t="s">
        <v>202</v>
      </c>
      <c r="F129" s="216" t="s">
        <v>203</v>
      </c>
      <c r="G129" s="217" t="s">
        <v>200</v>
      </c>
      <c r="H129" s="218">
        <v>60</v>
      </c>
      <c r="I129" s="219"/>
      <c r="J129" s="220">
        <f t="shared" si="0"/>
        <v>0</v>
      </c>
      <c r="K129" s="221"/>
      <c r="L129" s="222"/>
      <c r="M129" s="223" t="s">
        <v>1</v>
      </c>
      <c r="N129" s="224" t="s">
        <v>41</v>
      </c>
      <c r="O129" s="68"/>
      <c r="P129" s="210">
        <f t="shared" si="1"/>
        <v>0</v>
      </c>
      <c r="Q129" s="210">
        <v>6.0000000000000002E-5</v>
      </c>
      <c r="R129" s="210">
        <f t="shared" si="2"/>
        <v>3.5999999999999999E-3</v>
      </c>
      <c r="S129" s="210">
        <v>0</v>
      </c>
      <c r="T129" s="210">
        <f t="shared" si="3"/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181</v>
      </c>
      <c r="AT129" s="212" t="s">
        <v>178</v>
      </c>
      <c r="AU129" s="212" t="s">
        <v>86</v>
      </c>
      <c r="AY129" s="14" t="s">
        <v>163</v>
      </c>
      <c r="BE129" s="213">
        <f t="shared" si="4"/>
        <v>0</v>
      </c>
      <c r="BF129" s="213">
        <f t="shared" si="5"/>
        <v>0</v>
      </c>
      <c r="BG129" s="213">
        <f t="shared" si="6"/>
        <v>0</v>
      </c>
      <c r="BH129" s="213">
        <f t="shared" si="7"/>
        <v>0</v>
      </c>
      <c r="BI129" s="213">
        <f t="shared" si="8"/>
        <v>0</v>
      </c>
      <c r="BJ129" s="14" t="s">
        <v>84</v>
      </c>
      <c r="BK129" s="213">
        <f t="shared" si="9"/>
        <v>0</v>
      </c>
      <c r="BL129" s="14" t="s">
        <v>125</v>
      </c>
      <c r="BM129" s="212" t="s">
        <v>306</v>
      </c>
    </row>
    <row r="130" spans="1:65" s="12" customFormat="1" ht="25.9" customHeight="1">
      <c r="B130" s="184"/>
      <c r="C130" s="185"/>
      <c r="D130" s="186" t="s">
        <v>75</v>
      </c>
      <c r="E130" s="187" t="s">
        <v>228</v>
      </c>
      <c r="F130" s="187" t="s">
        <v>229</v>
      </c>
      <c r="G130" s="185"/>
      <c r="H130" s="185"/>
      <c r="I130" s="188"/>
      <c r="J130" s="189">
        <f>BK130</f>
        <v>0</v>
      </c>
      <c r="K130" s="185"/>
      <c r="L130" s="190"/>
      <c r="M130" s="191"/>
      <c r="N130" s="192"/>
      <c r="O130" s="192"/>
      <c r="P130" s="193">
        <f>P131+P133</f>
        <v>0</v>
      </c>
      <c r="Q130" s="192"/>
      <c r="R130" s="193">
        <f>R131+R133</f>
        <v>0</v>
      </c>
      <c r="S130" s="192"/>
      <c r="T130" s="193">
        <f>T131+T133</f>
        <v>0</v>
      </c>
      <c r="U130" s="194"/>
      <c r="AR130" s="195" t="s">
        <v>192</v>
      </c>
      <c r="AT130" s="196" t="s">
        <v>75</v>
      </c>
      <c r="AU130" s="196" t="s">
        <v>76</v>
      </c>
      <c r="AY130" s="195" t="s">
        <v>163</v>
      </c>
      <c r="BK130" s="197">
        <f>BK131+BK133</f>
        <v>0</v>
      </c>
    </row>
    <row r="131" spans="1:65" s="12" customFormat="1" ht="22.9" customHeight="1">
      <c r="B131" s="184"/>
      <c r="C131" s="185"/>
      <c r="D131" s="186" t="s">
        <v>75</v>
      </c>
      <c r="E131" s="198" t="s">
        <v>230</v>
      </c>
      <c r="F131" s="198" t="s">
        <v>231</v>
      </c>
      <c r="G131" s="185"/>
      <c r="H131" s="185"/>
      <c r="I131" s="188"/>
      <c r="J131" s="199">
        <f>BK131</f>
        <v>0</v>
      </c>
      <c r="K131" s="185"/>
      <c r="L131" s="190"/>
      <c r="M131" s="191"/>
      <c r="N131" s="192"/>
      <c r="O131" s="192"/>
      <c r="P131" s="193">
        <f>P132</f>
        <v>0</v>
      </c>
      <c r="Q131" s="192"/>
      <c r="R131" s="193">
        <f>R132</f>
        <v>0</v>
      </c>
      <c r="S131" s="192"/>
      <c r="T131" s="193">
        <f>T132</f>
        <v>0</v>
      </c>
      <c r="U131" s="194"/>
      <c r="AR131" s="195" t="s">
        <v>192</v>
      </c>
      <c r="AT131" s="196" t="s">
        <v>75</v>
      </c>
      <c r="AU131" s="196" t="s">
        <v>84</v>
      </c>
      <c r="AY131" s="195" t="s">
        <v>163</v>
      </c>
      <c r="BK131" s="197">
        <f>BK132</f>
        <v>0</v>
      </c>
    </row>
    <row r="132" spans="1:65" s="2" customFormat="1" ht="16.5" customHeight="1">
      <c r="A132" s="31"/>
      <c r="B132" s="32"/>
      <c r="C132" s="200" t="s">
        <v>8</v>
      </c>
      <c r="D132" s="200" t="s">
        <v>166</v>
      </c>
      <c r="E132" s="201" t="s">
        <v>232</v>
      </c>
      <c r="F132" s="202" t="s">
        <v>231</v>
      </c>
      <c r="G132" s="203" t="s">
        <v>233</v>
      </c>
      <c r="H132" s="225"/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234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234</v>
      </c>
      <c r="BM132" s="212" t="s">
        <v>313</v>
      </c>
    </row>
    <row r="133" spans="1:65" s="12" customFormat="1" ht="22.9" customHeight="1">
      <c r="B133" s="184"/>
      <c r="C133" s="185"/>
      <c r="D133" s="186" t="s">
        <v>75</v>
      </c>
      <c r="E133" s="198" t="s">
        <v>236</v>
      </c>
      <c r="F133" s="198" t="s">
        <v>237</v>
      </c>
      <c r="G133" s="185"/>
      <c r="H133" s="185"/>
      <c r="I133" s="188"/>
      <c r="J133" s="199">
        <f>BK133</f>
        <v>0</v>
      </c>
      <c r="K133" s="185"/>
      <c r="L133" s="190"/>
      <c r="M133" s="191"/>
      <c r="N133" s="192"/>
      <c r="O133" s="192"/>
      <c r="P133" s="193">
        <f>P134</f>
        <v>0</v>
      </c>
      <c r="Q133" s="192"/>
      <c r="R133" s="193">
        <f>R134</f>
        <v>0</v>
      </c>
      <c r="S133" s="192"/>
      <c r="T133" s="193">
        <f>T134</f>
        <v>0</v>
      </c>
      <c r="U133" s="194"/>
      <c r="AR133" s="195" t="s">
        <v>192</v>
      </c>
      <c r="AT133" s="196" t="s">
        <v>75</v>
      </c>
      <c r="AU133" s="196" t="s">
        <v>84</v>
      </c>
      <c r="AY133" s="195" t="s">
        <v>163</v>
      </c>
      <c r="BK133" s="197">
        <f>BK134</f>
        <v>0</v>
      </c>
    </row>
    <row r="134" spans="1:65" s="2" customFormat="1" ht="16.5" customHeight="1">
      <c r="A134" s="31"/>
      <c r="B134" s="32"/>
      <c r="C134" s="200" t="s">
        <v>125</v>
      </c>
      <c r="D134" s="200" t="s">
        <v>166</v>
      </c>
      <c r="E134" s="201" t="s">
        <v>238</v>
      </c>
      <c r="F134" s="202" t="s">
        <v>239</v>
      </c>
      <c r="G134" s="203" t="s">
        <v>233</v>
      </c>
      <c r="H134" s="225"/>
      <c r="I134" s="205"/>
      <c r="J134" s="206">
        <f>ROUND(I134*H134,2)</f>
        <v>0</v>
      </c>
      <c r="K134" s="207"/>
      <c r="L134" s="36"/>
      <c r="M134" s="226" t="s">
        <v>1</v>
      </c>
      <c r="N134" s="227" t="s">
        <v>41</v>
      </c>
      <c r="O134" s="228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29">
        <f>S134*H134</f>
        <v>0</v>
      </c>
      <c r="U134" s="230" t="s">
        <v>1</v>
      </c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2" t="s">
        <v>234</v>
      </c>
      <c r="AT134" s="212" t="s">
        <v>166</v>
      </c>
      <c r="AU134" s="212" t="s">
        <v>86</v>
      </c>
      <c r="AY134" s="14" t="s">
        <v>163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84</v>
      </c>
      <c r="BK134" s="213">
        <f>ROUND(I134*H134,2)</f>
        <v>0</v>
      </c>
      <c r="BL134" s="14" t="s">
        <v>234</v>
      </c>
      <c r="BM134" s="212" t="s">
        <v>314</v>
      </c>
    </row>
    <row r="135" spans="1:65" s="2" customFormat="1" ht="6.95" customHeight="1">
      <c r="A135" s="31"/>
      <c r="B135" s="51"/>
      <c r="C135" s="52"/>
      <c r="D135" s="52"/>
      <c r="E135" s="52"/>
      <c r="F135" s="52"/>
      <c r="G135" s="52"/>
      <c r="H135" s="52"/>
      <c r="I135" s="149"/>
      <c r="J135" s="52"/>
      <c r="K135" s="52"/>
      <c r="L135" s="36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sheetProtection algorithmName="SHA-512" hashValue="M8DweZgJ9cr6d/DwFEZPF91Ha08WJV79LEmV+QIQ7/exkPxNcAs6faSXKoBfKNVpXRKBpyTOZnrla39RUPlnRA==" saltValue="VCS7wq3DJLYacTgQ3Qz6HOZ5YTIot5/4XiQNTuIMH8yTEpfJUdEkwPKOtfmmmRbaejidfQYIxpTdQORsYQsjjA==" spinCount="100000" sheet="1" objects="1" scenarios="1" formatColumns="0" formatRows="0" autoFilter="0"/>
  <autoFilter ref="C120:K134" xr:uid="{00000000-0009-0000-0000-00000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35"/>
  <sheetViews>
    <sheetView showGridLines="0" topLeftCell="A10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116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397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ROUND((SUM(BE121:BE134)),  2)</f>
        <v>0</v>
      </c>
      <c r="G33" s="31"/>
      <c r="H33" s="31"/>
      <c r="I33" s="128">
        <v>0.21</v>
      </c>
      <c r="J33" s="127">
        <f>ROUND(((SUM(BE121:BE134))*I33),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ROUND((SUM(BF121:BF134)),  2)</f>
        <v>0</v>
      </c>
      <c r="G34" s="31"/>
      <c r="H34" s="31"/>
      <c r="I34" s="128">
        <v>0.15</v>
      </c>
      <c r="J34" s="127">
        <f>ROUND(((SUM(BF121:BF134))*I34),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ROUND((SUM(BG121:BG134)),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ROUND((SUM(BH121:BH134)),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ROUND((SUM(BI121:BI134)),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12 - Místnost č. 211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J122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142</v>
      </c>
      <c r="E98" s="168"/>
      <c r="F98" s="168"/>
      <c r="G98" s="168"/>
      <c r="H98" s="168"/>
      <c r="I98" s="169"/>
      <c r="J98" s="170">
        <f>J123</f>
        <v>0</v>
      </c>
      <c r="K98" s="166"/>
      <c r="L98" s="171"/>
    </row>
    <row r="99" spans="1:31" s="9" customFormat="1" ht="24.95" customHeight="1">
      <c r="B99" s="158"/>
      <c r="C99" s="159"/>
      <c r="D99" s="160" t="s">
        <v>144</v>
      </c>
      <c r="E99" s="161"/>
      <c r="F99" s="161"/>
      <c r="G99" s="161"/>
      <c r="H99" s="161"/>
      <c r="I99" s="162"/>
      <c r="J99" s="163">
        <f>J130</f>
        <v>0</v>
      </c>
      <c r="K99" s="159"/>
      <c r="L99" s="164"/>
    </row>
    <row r="100" spans="1:31" s="10" customFormat="1" ht="19.899999999999999" customHeight="1">
      <c r="B100" s="165"/>
      <c r="C100" s="166"/>
      <c r="D100" s="167" t="s">
        <v>145</v>
      </c>
      <c r="E100" s="168"/>
      <c r="F100" s="168"/>
      <c r="G100" s="168"/>
      <c r="H100" s="168"/>
      <c r="I100" s="169"/>
      <c r="J100" s="170">
        <f>J131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146</v>
      </c>
      <c r="E101" s="168"/>
      <c r="F101" s="168"/>
      <c r="G101" s="168"/>
      <c r="H101" s="168"/>
      <c r="I101" s="169"/>
      <c r="J101" s="170">
        <f>J133</f>
        <v>0</v>
      </c>
      <c r="K101" s="166"/>
      <c r="L101" s="171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112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149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152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147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73" t="str">
        <f>E7</f>
        <v>STAVEBNÍ ÚPRAVY - VŠE FM J. HRADEC</v>
      </c>
      <c r="F111" s="274"/>
      <c r="G111" s="274"/>
      <c r="H111" s="274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132</v>
      </c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54" t="str">
        <f>E9</f>
        <v>12 - Místnost č. 211</v>
      </c>
      <c r="F113" s="272"/>
      <c r="G113" s="272"/>
      <c r="H113" s="272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VŠE FM J. HRADEC, JAROŠOVSKÁ 117/II</v>
      </c>
      <c r="G115" s="33"/>
      <c r="H115" s="33"/>
      <c r="I115" s="114" t="s">
        <v>22</v>
      </c>
      <c r="J115" s="63">
        <f>IF(J12="","",J12)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3"/>
      <c r="E117" s="33"/>
      <c r="F117" s="24" t="str">
        <f>E15</f>
        <v xml:space="preserve"> </v>
      </c>
      <c r="G117" s="33"/>
      <c r="H117" s="33"/>
      <c r="I117" s="114" t="s">
        <v>29</v>
      </c>
      <c r="J117" s="29" t="str">
        <f>E21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7.95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114" t="s">
        <v>31</v>
      </c>
      <c r="J118" s="29" t="str">
        <f>E24</f>
        <v/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148</v>
      </c>
      <c r="D120" s="175" t="s">
        <v>61</v>
      </c>
      <c r="E120" s="175" t="s">
        <v>57</v>
      </c>
      <c r="F120" s="175" t="s">
        <v>58</v>
      </c>
      <c r="G120" s="175" t="s">
        <v>149</v>
      </c>
      <c r="H120" s="175" t="s">
        <v>150</v>
      </c>
      <c r="I120" s="176" t="s">
        <v>151</v>
      </c>
      <c r="J120" s="177" t="s">
        <v>136</v>
      </c>
      <c r="K120" s="178" t="s">
        <v>152</v>
      </c>
      <c r="L120" s="179"/>
      <c r="M120" s="72" t="s">
        <v>1</v>
      </c>
      <c r="N120" s="73" t="s">
        <v>40</v>
      </c>
      <c r="O120" s="73" t="s">
        <v>153</v>
      </c>
      <c r="P120" s="73" t="s">
        <v>154</v>
      </c>
      <c r="Q120" s="73" t="s">
        <v>155</v>
      </c>
      <c r="R120" s="73" t="s">
        <v>156</v>
      </c>
      <c r="S120" s="73" t="s">
        <v>157</v>
      </c>
      <c r="T120" s="73" t="s">
        <v>158</v>
      </c>
      <c r="U120" s="74" t="s">
        <v>159</v>
      </c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22.9" customHeight="1">
      <c r="A121" s="31"/>
      <c r="B121" s="32"/>
      <c r="C121" s="79" t="s">
        <v>160</v>
      </c>
      <c r="D121" s="33"/>
      <c r="E121" s="33"/>
      <c r="F121" s="33"/>
      <c r="G121" s="33"/>
      <c r="H121" s="33"/>
      <c r="I121" s="112"/>
      <c r="J121" s="180">
        <f>BK121</f>
        <v>0</v>
      </c>
      <c r="K121" s="33"/>
      <c r="L121" s="36"/>
      <c r="M121" s="75"/>
      <c r="N121" s="181"/>
      <c r="O121" s="76"/>
      <c r="P121" s="182">
        <f>P122+P130</f>
        <v>0</v>
      </c>
      <c r="Q121" s="76"/>
      <c r="R121" s="182">
        <f>R122+R130</f>
        <v>0.22751300000000002</v>
      </c>
      <c r="S121" s="76"/>
      <c r="T121" s="182">
        <f>T122+T130</f>
        <v>5.6500000000000002E-2</v>
      </c>
      <c r="U121" s="77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75</v>
      </c>
      <c r="AU121" s="14" t="s">
        <v>138</v>
      </c>
      <c r="BK121" s="183">
        <f>BK122+BK130</f>
        <v>0</v>
      </c>
    </row>
    <row r="122" spans="1:65" s="12" customFormat="1" ht="25.9" customHeight="1">
      <c r="B122" s="184"/>
      <c r="C122" s="185"/>
      <c r="D122" s="186" t="s">
        <v>75</v>
      </c>
      <c r="E122" s="187" t="s">
        <v>161</v>
      </c>
      <c r="F122" s="187" t="s">
        <v>162</v>
      </c>
      <c r="G122" s="185"/>
      <c r="H122" s="185"/>
      <c r="I122" s="188"/>
      <c r="J122" s="189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0.22751300000000002</v>
      </c>
      <c r="S122" s="192"/>
      <c r="T122" s="193">
        <f>T123</f>
        <v>5.6500000000000002E-2</v>
      </c>
      <c r="U122" s="194"/>
      <c r="AR122" s="195" t="s">
        <v>86</v>
      </c>
      <c r="AT122" s="196" t="s">
        <v>75</v>
      </c>
      <c r="AU122" s="196" t="s">
        <v>76</v>
      </c>
      <c r="AY122" s="195" t="s">
        <v>163</v>
      </c>
      <c r="BK122" s="197">
        <f>BK123</f>
        <v>0</v>
      </c>
    </row>
    <row r="123" spans="1:65" s="12" customFormat="1" ht="22.9" customHeight="1">
      <c r="B123" s="184"/>
      <c r="C123" s="185"/>
      <c r="D123" s="186" t="s">
        <v>75</v>
      </c>
      <c r="E123" s="198" t="s">
        <v>196</v>
      </c>
      <c r="F123" s="198" t="s">
        <v>197</v>
      </c>
      <c r="G123" s="185"/>
      <c r="H123" s="185"/>
      <c r="I123" s="188"/>
      <c r="J123" s="199">
        <f>BK123</f>
        <v>0</v>
      </c>
      <c r="K123" s="185"/>
      <c r="L123" s="190"/>
      <c r="M123" s="191"/>
      <c r="N123" s="192"/>
      <c r="O123" s="192"/>
      <c r="P123" s="193">
        <f>SUM(P124:P129)</f>
        <v>0</v>
      </c>
      <c r="Q123" s="192"/>
      <c r="R123" s="193">
        <f>SUM(R124:R129)</f>
        <v>0.22751300000000002</v>
      </c>
      <c r="S123" s="192"/>
      <c r="T123" s="193">
        <f>SUM(T124:T129)</f>
        <v>5.6500000000000002E-2</v>
      </c>
      <c r="U123" s="194"/>
      <c r="AR123" s="195" t="s">
        <v>86</v>
      </c>
      <c r="AT123" s="196" t="s">
        <v>75</v>
      </c>
      <c r="AU123" s="196" t="s">
        <v>84</v>
      </c>
      <c r="AY123" s="195" t="s">
        <v>163</v>
      </c>
      <c r="BK123" s="197">
        <f>SUM(BK124:BK129)</f>
        <v>0</v>
      </c>
    </row>
    <row r="124" spans="1:65" s="2" customFormat="1" ht="24" customHeight="1">
      <c r="A124" s="31"/>
      <c r="B124" s="32"/>
      <c r="C124" s="200" t="s">
        <v>7</v>
      </c>
      <c r="D124" s="200" t="s">
        <v>166</v>
      </c>
      <c r="E124" s="201" t="s">
        <v>290</v>
      </c>
      <c r="F124" s="202" t="s">
        <v>396</v>
      </c>
      <c r="G124" s="203" t="s">
        <v>175</v>
      </c>
      <c r="H124" s="204">
        <v>22.6</v>
      </c>
      <c r="I124" s="205"/>
      <c r="J124" s="206">
        <f t="shared" ref="J124:J129" si="0">ROUND(I124*H124,2)</f>
        <v>0</v>
      </c>
      <c r="K124" s="207"/>
      <c r="L124" s="36"/>
      <c r="M124" s="208" t="s">
        <v>1</v>
      </c>
      <c r="N124" s="209" t="s">
        <v>41</v>
      </c>
      <c r="O124" s="68"/>
      <c r="P124" s="210">
        <f t="shared" ref="P124:P129" si="1">O124*H124</f>
        <v>0</v>
      </c>
      <c r="Q124" s="210">
        <v>0</v>
      </c>
      <c r="R124" s="210">
        <f t="shared" ref="R124:R129" si="2">Q124*H124</f>
        <v>0</v>
      </c>
      <c r="S124" s="210">
        <v>2.5000000000000001E-3</v>
      </c>
      <c r="T124" s="210">
        <f t="shared" ref="T124:T129" si="3">S124*H124</f>
        <v>5.6500000000000002E-2</v>
      </c>
      <c r="U124" s="211" t="s">
        <v>1</v>
      </c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2" t="s">
        <v>125</v>
      </c>
      <c r="AT124" s="212" t="s">
        <v>166</v>
      </c>
      <c r="AU124" s="212" t="s">
        <v>86</v>
      </c>
      <c r="AY124" s="14" t="s">
        <v>163</v>
      </c>
      <c r="BE124" s="213">
        <f t="shared" ref="BE124:BE129" si="4">IF(N124="základní",J124,0)</f>
        <v>0</v>
      </c>
      <c r="BF124" s="213">
        <f t="shared" ref="BF124:BF129" si="5">IF(N124="snížená",J124,0)</f>
        <v>0</v>
      </c>
      <c r="BG124" s="213">
        <f t="shared" ref="BG124:BG129" si="6">IF(N124="zákl. přenesená",J124,0)</f>
        <v>0</v>
      </c>
      <c r="BH124" s="213">
        <f t="shared" ref="BH124:BH129" si="7">IF(N124="sníž. přenesená",J124,0)</f>
        <v>0</v>
      </c>
      <c r="BI124" s="213">
        <f t="shared" ref="BI124:BI129" si="8">IF(N124="nulová",J124,0)</f>
        <v>0</v>
      </c>
      <c r="BJ124" s="14" t="s">
        <v>84</v>
      </c>
      <c r="BK124" s="213">
        <f t="shared" ref="BK124:BK129" si="9">ROUND(I124*H124,2)</f>
        <v>0</v>
      </c>
      <c r="BL124" s="14" t="s">
        <v>125</v>
      </c>
      <c r="BM124" s="212" t="s">
        <v>292</v>
      </c>
    </row>
    <row r="125" spans="1:65" s="2" customFormat="1" ht="24" customHeight="1">
      <c r="A125" s="31"/>
      <c r="B125" s="32"/>
      <c r="C125" s="200" t="s">
        <v>293</v>
      </c>
      <c r="D125" s="200" t="s">
        <v>166</v>
      </c>
      <c r="E125" s="201" t="s">
        <v>294</v>
      </c>
      <c r="F125" s="202" t="s">
        <v>295</v>
      </c>
      <c r="G125" s="203" t="s">
        <v>175</v>
      </c>
      <c r="H125" s="204">
        <v>22.6</v>
      </c>
      <c r="I125" s="205"/>
      <c r="J125" s="206">
        <f t="shared" si="0"/>
        <v>0</v>
      </c>
      <c r="K125" s="207"/>
      <c r="L125" s="36"/>
      <c r="M125" s="208" t="s">
        <v>1</v>
      </c>
      <c r="N125" s="209" t="s">
        <v>41</v>
      </c>
      <c r="O125" s="68"/>
      <c r="P125" s="210">
        <f t="shared" si="1"/>
        <v>0</v>
      </c>
      <c r="Q125" s="210">
        <v>7.5799999999999999E-3</v>
      </c>
      <c r="R125" s="210">
        <f t="shared" si="2"/>
        <v>0.17130800000000002</v>
      </c>
      <c r="S125" s="210">
        <v>0</v>
      </c>
      <c r="T125" s="210">
        <f t="shared" si="3"/>
        <v>0</v>
      </c>
      <c r="U125" s="211" t="s">
        <v>1</v>
      </c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2" t="s">
        <v>125</v>
      </c>
      <c r="AT125" s="212" t="s">
        <v>166</v>
      </c>
      <c r="AU125" s="212" t="s">
        <v>86</v>
      </c>
      <c r="AY125" s="14" t="s">
        <v>163</v>
      </c>
      <c r="BE125" s="213">
        <f t="shared" si="4"/>
        <v>0</v>
      </c>
      <c r="BF125" s="213">
        <f t="shared" si="5"/>
        <v>0</v>
      </c>
      <c r="BG125" s="213">
        <f t="shared" si="6"/>
        <v>0</v>
      </c>
      <c r="BH125" s="213">
        <f t="shared" si="7"/>
        <v>0</v>
      </c>
      <c r="BI125" s="213">
        <f t="shared" si="8"/>
        <v>0</v>
      </c>
      <c r="BJ125" s="14" t="s">
        <v>84</v>
      </c>
      <c r="BK125" s="213">
        <f t="shared" si="9"/>
        <v>0</v>
      </c>
      <c r="BL125" s="14" t="s">
        <v>125</v>
      </c>
      <c r="BM125" s="212" t="s">
        <v>296</v>
      </c>
    </row>
    <row r="126" spans="1:65" s="2" customFormat="1" ht="16.5" customHeight="1">
      <c r="A126" s="31"/>
      <c r="B126" s="32"/>
      <c r="C126" s="200" t="s">
        <v>297</v>
      </c>
      <c r="D126" s="200" t="s">
        <v>166</v>
      </c>
      <c r="E126" s="201" t="s">
        <v>298</v>
      </c>
      <c r="F126" s="202" t="s">
        <v>299</v>
      </c>
      <c r="G126" s="203" t="s">
        <v>175</v>
      </c>
      <c r="H126" s="204">
        <v>22.6</v>
      </c>
      <c r="I126" s="205"/>
      <c r="J126" s="206">
        <f t="shared" si="0"/>
        <v>0</v>
      </c>
      <c r="K126" s="207"/>
      <c r="L126" s="36"/>
      <c r="M126" s="208" t="s">
        <v>1</v>
      </c>
      <c r="N126" s="209" t="s">
        <v>41</v>
      </c>
      <c r="O126" s="68"/>
      <c r="P126" s="210">
        <f t="shared" si="1"/>
        <v>0</v>
      </c>
      <c r="Q126" s="210">
        <v>5.0000000000000001E-4</v>
      </c>
      <c r="R126" s="210">
        <f t="shared" si="2"/>
        <v>1.1300000000000001E-2</v>
      </c>
      <c r="S126" s="210">
        <v>0</v>
      </c>
      <c r="T126" s="210">
        <f t="shared" si="3"/>
        <v>0</v>
      </c>
      <c r="U126" s="211" t="s">
        <v>1</v>
      </c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2" t="s">
        <v>125</v>
      </c>
      <c r="AT126" s="212" t="s">
        <v>166</v>
      </c>
      <c r="AU126" s="212" t="s">
        <v>86</v>
      </c>
      <c r="AY126" s="14" t="s">
        <v>163</v>
      </c>
      <c r="BE126" s="213">
        <f t="shared" si="4"/>
        <v>0</v>
      </c>
      <c r="BF126" s="213">
        <f t="shared" si="5"/>
        <v>0</v>
      </c>
      <c r="BG126" s="213">
        <f t="shared" si="6"/>
        <v>0</v>
      </c>
      <c r="BH126" s="213">
        <f t="shared" si="7"/>
        <v>0</v>
      </c>
      <c r="BI126" s="213">
        <f t="shared" si="8"/>
        <v>0</v>
      </c>
      <c r="BJ126" s="14" t="s">
        <v>84</v>
      </c>
      <c r="BK126" s="213">
        <f t="shared" si="9"/>
        <v>0</v>
      </c>
      <c r="BL126" s="14" t="s">
        <v>125</v>
      </c>
      <c r="BM126" s="212" t="s">
        <v>300</v>
      </c>
    </row>
    <row r="127" spans="1:65" s="2" customFormat="1" ht="16.5" customHeight="1">
      <c r="A127" s="31"/>
      <c r="B127" s="32"/>
      <c r="C127" s="214" t="s">
        <v>301</v>
      </c>
      <c r="D127" s="214" t="s">
        <v>178</v>
      </c>
      <c r="E127" s="215" t="s">
        <v>302</v>
      </c>
      <c r="F127" s="216" t="s">
        <v>303</v>
      </c>
      <c r="G127" s="217" t="s">
        <v>175</v>
      </c>
      <c r="H127" s="218">
        <v>24.86</v>
      </c>
      <c r="I127" s="219"/>
      <c r="J127" s="220">
        <f t="shared" si="0"/>
        <v>0</v>
      </c>
      <c r="K127" s="221"/>
      <c r="L127" s="222"/>
      <c r="M127" s="223" t="s">
        <v>1</v>
      </c>
      <c r="N127" s="224" t="s">
        <v>41</v>
      </c>
      <c r="O127" s="68"/>
      <c r="P127" s="210">
        <f t="shared" si="1"/>
        <v>0</v>
      </c>
      <c r="Q127" s="210">
        <v>1.75E-3</v>
      </c>
      <c r="R127" s="210">
        <f t="shared" si="2"/>
        <v>4.3505000000000002E-2</v>
      </c>
      <c r="S127" s="210">
        <v>0</v>
      </c>
      <c r="T127" s="210">
        <f t="shared" si="3"/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181</v>
      </c>
      <c r="AT127" s="212" t="s">
        <v>178</v>
      </c>
      <c r="AU127" s="212" t="s">
        <v>86</v>
      </c>
      <c r="AY127" s="14" t="s">
        <v>163</v>
      </c>
      <c r="BE127" s="213">
        <f t="shared" si="4"/>
        <v>0</v>
      </c>
      <c r="BF127" s="213">
        <f t="shared" si="5"/>
        <v>0</v>
      </c>
      <c r="BG127" s="213">
        <f t="shared" si="6"/>
        <v>0</v>
      </c>
      <c r="BH127" s="213">
        <f t="shared" si="7"/>
        <v>0</v>
      </c>
      <c r="BI127" s="213">
        <f t="shared" si="8"/>
        <v>0</v>
      </c>
      <c r="BJ127" s="14" t="s">
        <v>84</v>
      </c>
      <c r="BK127" s="213">
        <f t="shared" si="9"/>
        <v>0</v>
      </c>
      <c r="BL127" s="14" t="s">
        <v>125</v>
      </c>
      <c r="BM127" s="212" t="s">
        <v>304</v>
      </c>
    </row>
    <row r="128" spans="1:65" s="2" customFormat="1" ht="16.5" customHeight="1">
      <c r="A128" s="31"/>
      <c r="B128" s="32"/>
      <c r="C128" s="200" t="s">
        <v>207</v>
      </c>
      <c r="D128" s="200" t="s">
        <v>166</v>
      </c>
      <c r="E128" s="201" t="s">
        <v>198</v>
      </c>
      <c r="F128" s="202" t="s">
        <v>199</v>
      </c>
      <c r="G128" s="203" t="s">
        <v>200</v>
      </c>
      <c r="H128" s="204">
        <v>20</v>
      </c>
      <c r="I128" s="205"/>
      <c r="J128" s="206">
        <f t="shared" si="0"/>
        <v>0</v>
      </c>
      <c r="K128" s="207"/>
      <c r="L128" s="36"/>
      <c r="M128" s="208" t="s">
        <v>1</v>
      </c>
      <c r="N128" s="209" t="s">
        <v>41</v>
      </c>
      <c r="O128" s="68"/>
      <c r="P128" s="210">
        <f t="shared" si="1"/>
        <v>0</v>
      </c>
      <c r="Q128" s="210">
        <v>1.0000000000000001E-5</v>
      </c>
      <c r="R128" s="210">
        <f t="shared" si="2"/>
        <v>2.0000000000000001E-4</v>
      </c>
      <c r="S128" s="210">
        <v>0</v>
      </c>
      <c r="T128" s="210">
        <f t="shared" si="3"/>
        <v>0</v>
      </c>
      <c r="U128" s="211" t="s">
        <v>1</v>
      </c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2" t="s">
        <v>125</v>
      </c>
      <c r="AT128" s="212" t="s">
        <v>166</v>
      </c>
      <c r="AU128" s="212" t="s">
        <v>86</v>
      </c>
      <c r="AY128" s="14" t="s">
        <v>163</v>
      </c>
      <c r="BE128" s="213">
        <f t="shared" si="4"/>
        <v>0</v>
      </c>
      <c r="BF128" s="213">
        <f t="shared" si="5"/>
        <v>0</v>
      </c>
      <c r="BG128" s="213">
        <f t="shared" si="6"/>
        <v>0</v>
      </c>
      <c r="BH128" s="213">
        <f t="shared" si="7"/>
        <v>0</v>
      </c>
      <c r="BI128" s="213">
        <f t="shared" si="8"/>
        <v>0</v>
      </c>
      <c r="BJ128" s="14" t="s">
        <v>84</v>
      </c>
      <c r="BK128" s="213">
        <f t="shared" si="9"/>
        <v>0</v>
      </c>
      <c r="BL128" s="14" t="s">
        <v>125</v>
      </c>
      <c r="BM128" s="212" t="s">
        <v>305</v>
      </c>
    </row>
    <row r="129" spans="1:65" s="2" customFormat="1" ht="16.5" customHeight="1">
      <c r="A129" s="31"/>
      <c r="B129" s="32"/>
      <c r="C129" s="214" t="s">
        <v>211</v>
      </c>
      <c r="D129" s="214" t="s">
        <v>178</v>
      </c>
      <c r="E129" s="215" t="s">
        <v>202</v>
      </c>
      <c r="F129" s="216" t="s">
        <v>203</v>
      </c>
      <c r="G129" s="217" t="s">
        <v>200</v>
      </c>
      <c r="H129" s="218">
        <v>20</v>
      </c>
      <c r="I129" s="219"/>
      <c r="J129" s="220">
        <f t="shared" si="0"/>
        <v>0</v>
      </c>
      <c r="K129" s="221"/>
      <c r="L129" s="222"/>
      <c r="M129" s="223" t="s">
        <v>1</v>
      </c>
      <c r="N129" s="224" t="s">
        <v>41</v>
      </c>
      <c r="O129" s="68"/>
      <c r="P129" s="210">
        <f t="shared" si="1"/>
        <v>0</v>
      </c>
      <c r="Q129" s="210">
        <v>6.0000000000000002E-5</v>
      </c>
      <c r="R129" s="210">
        <f t="shared" si="2"/>
        <v>1.2000000000000001E-3</v>
      </c>
      <c r="S129" s="210">
        <v>0</v>
      </c>
      <c r="T129" s="210">
        <f t="shared" si="3"/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181</v>
      </c>
      <c r="AT129" s="212" t="s">
        <v>178</v>
      </c>
      <c r="AU129" s="212" t="s">
        <v>86</v>
      </c>
      <c r="AY129" s="14" t="s">
        <v>163</v>
      </c>
      <c r="BE129" s="213">
        <f t="shared" si="4"/>
        <v>0</v>
      </c>
      <c r="BF129" s="213">
        <f t="shared" si="5"/>
        <v>0</v>
      </c>
      <c r="BG129" s="213">
        <f t="shared" si="6"/>
        <v>0</v>
      </c>
      <c r="BH129" s="213">
        <f t="shared" si="7"/>
        <v>0</v>
      </c>
      <c r="BI129" s="213">
        <f t="shared" si="8"/>
        <v>0</v>
      </c>
      <c r="BJ129" s="14" t="s">
        <v>84</v>
      </c>
      <c r="BK129" s="213">
        <f t="shared" si="9"/>
        <v>0</v>
      </c>
      <c r="BL129" s="14" t="s">
        <v>125</v>
      </c>
      <c r="BM129" s="212" t="s">
        <v>306</v>
      </c>
    </row>
    <row r="130" spans="1:65" s="12" customFormat="1" ht="25.9" customHeight="1">
      <c r="B130" s="184"/>
      <c r="C130" s="185"/>
      <c r="D130" s="186" t="s">
        <v>75</v>
      </c>
      <c r="E130" s="187" t="s">
        <v>228</v>
      </c>
      <c r="F130" s="187" t="s">
        <v>229</v>
      </c>
      <c r="G130" s="185"/>
      <c r="H130" s="185"/>
      <c r="I130" s="188"/>
      <c r="J130" s="189">
        <f>BK130</f>
        <v>0</v>
      </c>
      <c r="K130" s="185"/>
      <c r="L130" s="190"/>
      <c r="M130" s="191"/>
      <c r="N130" s="192"/>
      <c r="O130" s="192"/>
      <c r="P130" s="193">
        <f>P131+P133</f>
        <v>0</v>
      </c>
      <c r="Q130" s="192"/>
      <c r="R130" s="193">
        <f>R131+R133</f>
        <v>0</v>
      </c>
      <c r="S130" s="192"/>
      <c r="T130" s="193">
        <f>T131+T133</f>
        <v>0</v>
      </c>
      <c r="U130" s="194"/>
      <c r="AR130" s="195" t="s">
        <v>192</v>
      </c>
      <c r="AT130" s="196" t="s">
        <v>75</v>
      </c>
      <c r="AU130" s="196" t="s">
        <v>76</v>
      </c>
      <c r="AY130" s="195" t="s">
        <v>163</v>
      </c>
      <c r="BK130" s="197">
        <f>BK131+BK133</f>
        <v>0</v>
      </c>
    </row>
    <row r="131" spans="1:65" s="12" customFormat="1" ht="22.9" customHeight="1">
      <c r="B131" s="184"/>
      <c r="C131" s="185"/>
      <c r="D131" s="186" t="s">
        <v>75</v>
      </c>
      <c r="E131" s="198" t="s">
        <v>230</v>
      </c>
      <c r="F131" s="198" t="s">
        <v>231</v>
      </c>
      <c r="G131" s="185"/>
      <c r="H131" s="185"/>
      <c r="I131" s="188"/>
      <c r="J131" s="199">
        <f>BK131</f>
        <v>0</v>
      </c>
      <c r="K131" s="185"/>
      <c r="L131" s="190"/>
      <c r="M131" s="191"/>
      <c r="N131" s="192"/>
      <c r="O131" s="192"/>
      <c r="P131" s="193">
        <f>P132</f>
        <v>0</v>
      </c>
      <c r="Q131" s="192"/>
      <c r="R131" s="193">
        <f>R132</f>
        <v>0</v>
      </c>
      <c r="S131" s="192"/>
      <c r="T131" s="193">
        <f>T132</f>
        <v>0</v>
      </c>
      <c r="U131" s="194"/>
      <c r="AR131" s="195" t="s">
        <v>192</v>
      </c>
      <c r="AT131" s="196" t="s">
        <v>75</v>
      </c>
      <c r="AU131" s="196" t="s">
        <v>84</v>
      </c>
      <c r="AY131" s="195" t="s">
        <v>163</v>
      </c>
      <c r="BK131" s="197">
        <f>BK132</f>
        <v>0</v>
      </c>
    </row>
    <row r="132" spans="1:65" s="2" customFormat="1" ht="16.5" customHeight="1">
      <c r="A132" s="31"/>
      <c r="B132" s="32"/>
      <c r="C132" s="200" t="s">
        <v>8</v>
      </c>
      <c r="D132" s="200" t="s">
        <v>166</v>
      </c>
      <c r="E132" s="201" t="s">
        <v>232</v>
      </c>
      <c r="F132" s="202" t="s">
        <v>231</v>
      </c>
      <c r="G132" s="203" t="s">
        <v>233</v>
      </c>
      <c r="H132" s="225"/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234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234</v>
      </c>
      <c r="BM132" s="212" t="s">
        <v>313</v>
      </c>
    </row>
    <row r="133" spans="1:65" s="12" customFormat="1" ht="22.9" customHeight="1">
      <c r="B133" s="184"/>
      <c r="C133" s="185"/>
      <c r="D133" s="186" t="s">
        <v>75</v>
      </c>
      <c r="E133" s="198" t="s">
        <v>236</v>
      </c>
      <c r="F133" s="198" t="s">
        <v>237</v>
      </c>
      <c r="G133" s="185"/>
      <c r="H133" s="185"/>
      <c r="I133" s="188"/>
      <c r="J133" s="199">
        <f>BK133</f>
        <v>0</v>
      </c>
      <c r="K133" s="185"/>
      <c r="L133" s="190"/>
      <c r="M133" s="191"/>
      <c r="N133" s="192"/>
      <c r="O133" s="192"/>
      <c r="P133" s="193">
        <f>P134</f>
        <v>0</v>
      </c>
      <c r="Q133" s="192"/>
      <c r="R133" s="193">
        <f>R134</f>
        <v>0</v>
      </c>
      <c r="S133" s="192"/>
      <c r="T133" s="193">
        <f>T134</f>
        <v>0</v>
      </c>
      <c r="U133" s="194"/>
      <c r="AR133" s="195" t="s">
        <v>192</v>
      </c>
      <c r="AT133" s="196" t="s">
        <v>75</v>
      </c>
      <c r="AU133" s="196" t="s">
        <v>84</v>
      </c>
      <c r="AY133" s="195" t="s">
        <v>163</v>
      </c>
      <c r="BK133" s="197">
        <f>BK134</f>
        <v>0</v>
      </c>
    </row>
    <row r="134" spans="1:65" s="2" customFormat="1" ht="16.5" customHeight="1">
      <c r="A134" s="31"/>
      <c r="B134" s="32"/>
      <c r="C134" s="200" t="s">
        <v>125</v>
      </c>
      <c r="D134" s="200" t="s">
        <v>166</v>
      </c>
      <c r="E134" s="201" t="s">
        <v>238</v>
      </c>
      <c r="F134" s="202" t="s">
        <v>239</v>
      </c>
      <c r="G134" s="203" t="s">
        <v>233</v>
      </c>
      <c r="H134" s="225"/>
      <c r="I134" s="205"/>
      <c r="J134" s="206">
        <f>ROUND(I134*H134,2)</f>
        <v>0</v>
      </c>
      <c r="K134" s="207"/>
      <c r="L134" s="36"/>
      <c r="M134" s="226" t="s">
        <v>1</v>
      </c>
      <c r="N134" s="227" t="s">
        <v>41</v>
      </c>
      <c r="O134" s="228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29">
        <f>S134*H134</f>
        <v>0</v>
      </c>
      <c r="U134" s="230" t="s">
        <v>1</v>
      </c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2" t="s">
        <v>234</v>
      </c>
      <c r="AT134" s="212" t="s">
        <v>166</v>
      </c>
      <c r="AU134" s="212" t="s">
        <v>86</v>
      </c>
      <c r="AY134" s="14" t="s">
        <v>163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84</v>
      </c>
      <c r="BK134" s="213">
        <f>ROUND(I134*H134,2)</f>
        <v>0</v>
      </c>
      <c r="BL134" s="14" t="s">
        <v>234</v>
      </c>
      <c r="BM134" s="212" t="s">
        <v>314</v>
      </c>
    </row>
    <row r="135" spans="1:65" s="2" customFormat="1" ht="6.95" customHeight="1">
      <c r="A135" s="31"/>
      <c r="B135" s="51"/>
      <c r="C135" s="52"/>
      <c r="D135" s="52"/>
      <c r="E135" s="52"/>
      <c r="F135" s="52"/>
      <c r="G135" s="52"/>
      <c r="H135" s="52"/>
      <c r="I135" s="149"/>
      <c r="J135" s="52"/>
      <c r="K135" s="52"/>
      <c r="L135" s="36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sheetProtection algorithmName="SHA-512" hashValue="8zBVuLx5F1WL4qY23pkGVYan5Bo/xI7csNOeE9w35TkQ5Ya9tae7w91YzDv0H0dFC53B2LbnvhsMVHg1cUB00g==" saltValue="HZY8pIdj9iUHhJE35l6ELC1Tp5D46ZBQsqwMui7cO9kbjuy0bfnVSqHj0FZAY9qcazEi6ZQCHKm1x7gxQkMnvQ==" spinCount="100000" sheet="1" objects="1" scenarios="1" formatColumns="0" formatRows="0" autoFilter="0"/>
  <autoFilter ref="C120:K134" xr:uid="{00000000-0009-0000-0000-00000B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35"/>
  <sheetViews>
    <sheetView showGridLines="0" topLeftCell="A11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119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398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ROUND((SUM(BE121:BE134)),  2)</f>
        <v>0</v>
      </c>
      <c r="G33" s="31"/>
      <c r="H33" s="31"/>
      <c r="I33" s="128">
        <v>0.21</v>
      </c>
      <c r="J33" s="127">
        <f>ROUND(((SUM(BE121:BE134))*I33),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ROUND((SUM(BF121:BF134)),  2)</f>
        <v>0</v>
      </c>
      <c r="G34" s="31"/>
      <c r="H34" s="31"/>
      <c r="I34" s="128">
        <v>0.15</v>
      </c>
      <c r="J34" s="127">
        <f>ROUND(((SUM(BF121:BF134))*I34),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ROUND((SUM(BG121:BG134)),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ROUND((SUM(BH121:BH134)),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ROUND((SUM(BI121:BI134)),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13 - Místnost č. 213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J122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142</v>
      </c>
      <c r="E98" s="168"/>
      <c r="F98" s="168"/>
      <c r="G98" s="168"/>
      <c r="H98" s="168"/>
      <c r="I98" s="169"/>
      <c r="J98" s="170">
        <f>J123</f>
        <v>0</v>
      </c>
      <c r="K98" s="166"/>
      <c r="L98" s="171"/>
    </row>
    <row r="99" spans="1:31" s="9" customFormat="1" ht="24.95" customHeight="1">
      <c r="B99" s="158"/>
      <c r="C99" s="159"/>
      <c r="D99" s="160" t="s">
        <v>144</v>
      </c>
      <c r="E99" s="161"/>
      <c r="F99" s="161"/>
      <c r="G99" s="161"/>
      <c r="H99" s="161"/>
      <c r="I99" s="162"/>
      <c r="J99" s="163">
        <f>J130</f>
        <v>0</v>
      </c>
      <c r="K99" s="159"/>
      <c r="L99" s="164"/>
    </row>
    <row r="100" spans="1:31" s="10" customFormat="1" ht="19.899999999999999" customHeight="1">
      <c r="B100" s="165"/>
      <c r="C100" s="166"/>
      <c r="D100" s="167" t="s">
        <v>145</v>
      </c>
      <c r="E100" s="168"/>
      <c r="F100" s="168"/>
      <c r="G100" s="168"/>
      <c r="H100" s="168"/>
      <c r="I100" s="169"/>
      <c r="J100" s="170">
        <f>J131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146</v>
      </c>
      <c r="E101" s="168"/>
      <c r="F101" s="168"/>
      <c r="G101" s="168"/>
      <c r="H101" s="168"/>
      <c r="I101" s="169"/>
      <c r="J101" s="170">
        <f>J133</f>
        <v>0</v>
      </c>
      <c r="K101" s="166"/>
      <c r="L101" s="171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112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149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152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147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73" t="str">
        <f>E7</f>
        <v>STAVEBNÍ ÚPRAVY - VŠE FM J. HRADEC</v>
      </c>
      <c r="F111" s="274"/>
      <c r="G111" s="274"/>
      <c r="H111" s="274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132</v>
      </c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54" t="str">
        <f>E9</f>
        <v>13 - Místnost č. 213</v>
      </c>
      <c r="F113" s="272"/>
      <c r="G113" s="272"/>
      <c r="H113" s="272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VŠE FM J. HRADEC, JAROŠOVSKÁ 117/II</v>
      </c>
      <c r="G115" s="33"/>
      <c r="H115" s="33"/>
      <c r="I115" s="114" t="s">
        <v>22</v>
      </c>
      <c r="J115" s="63">
        <f>IF(J12="","",J12)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3"/>
      <c r="E117" s="33"/>
      <c r="F117" s="24" t="str">
        <f>E15</f>
        <v xml:space="preserve"> </v>
      </c>
      <c r="G117" s="33"/>
      <c r="H117" s="33"/>
      <c r="I117" s="114" t="s">
        <v>29</v>
      </c>
      <c r="J117" s="29" t="str">
        <f>E21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7.95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114" t="s">
        <v>31</v>
      </c>
      <c r="J118" s="29" t="str">
        <f>E24</f>
        <v/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148</v>
      </c>
      <c r="D120" s="175" t="s">
        <v>61</v>
      </c>
      <c r="E120" s="175" t="s">
        <v>57</v>
      </c>
      <c r="F120" s="175" t="s">
        <v>58</v>
      </c>
      <c r="G120" s="175" t="s">
        <v>149</v>
      </c>
      <c r="H120" s="175" t="s">
        <v>150</v>
      </c>
      <c r="I120" s="176" t="s">
        <v>151</v>
      </c>
      <c r="J120" s="177" t="s">
        <v>136</v>
      </c>
      <c r="K120" s="178" t="s">
        <v>152</v>
      </c>
      <c r="L120" s="179"/>
      <c r="M120" s="72" t="s">
        <v>1</v>
      </c>
      <c r="N120" s="73" t="s">
        <v>40</v>
      </c>
      <c r="O120" s="73" t="s">
        <v>153</v>
      </c>
      <c r="P120" s="73" t="s">
        <v>154</v>
      </c>
      <c r="Q120" s="73" t="s">
        <v>155</v>
      </c>
      <c r="R120" s="73" t="s">
        <v>156</v>
      </c>
      <c r="S120" s="73" t="s">
        <v>157</v>
      </c>
      <c r="T120" s="73" t="s">
        <v>158</v>
      </c>
      <c r="U120" s="74" t="s">
        <v>159</v>
      </c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22.9" customHeight="1">
      <c r="A121" s="31"/>
      <c r="B121" s="32"/>
      <c r="C121" s="79" t="s">
        <v>160</v>
      </c>
      <c r="D121" s="33"/>
      <c r="E121" s="33"/>
      <c r="F121" s="33"/>
      <c r="G121" s="33"/>
      <c r="H121" s="33"/>
      <c r="I121" s="112"/>
      <c r="J121" s="180">
        <f>BK121</f>
        <v>0</v>
      </c>
      <c r="K121" s="33"/>
      <c r="L121" s="36"/>
      <c r="M121" s="75"/>
      <c r="N121" s="181"/>
      <c r="O121" s="76"/>
      <c r="P121" s="182">
        <f>P122+P130</f>
        <v>0</v>
      </c>
      <c r="Q121" s="76"/>
      <c r="R121" s="182">
        <f>R122+R130</f>
        <v>0.22644250000000002</v>
      </c>
      <c r="S121" s="76"/>
      <c r="T121" s="182">
        <f>T122+T130</f>
        <v>5.6250000000000001E-2</v>
      </c>
      <c r="U121" s="77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75</v>
      </c>
      <c r="AU121" s="14" t="s">
        <v>138</v>
      </c>
      <c r="BK121" s="183">
        <f>BK122+BK130</f>
        <v>0</v>
      </c>
    </row>
    <row r="122" spans="1:65" s="12" customFormat="1" ht="25.9" customHeight="1">
      <c r="B122" s="184"/>
      <c r="C122" s="185"/>
      <c r="D122" s="186" t="s">
        <v>75</v>
      </c>
      <c r="E122" s="187" t="s">
        <v>161</v>
      </c>
      <c r="F122" s="187" t="s">
        <v>162</v>
      </c>
      <c r="G122" s="185"/>
      <c r="H122" s="185"/>
      <c r="I122" s="188"/>
      <c r="J122" s="189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0.22644250000000002</v>
      </c>
      <c r="S122" s="192"/>
      <c r="T122" s="193">
        <f>T123</f>
        <v>5.6250000000000001E-2</v>
      </c>
      <c r="U122" s="194"/>
      <c r="AR122" s="195" t="s">
        <v>86</v>
      </c>
      <c r="AT122" s="196" t="s">
        <v>75</v>
      </c>
      <c r="AU122" s="196" t="s">
        <v>76</v>
      </c>
      <c r="AY122" s="195" t="s">
        <v>163</v>
      </c>
      <c r="BK122" s="197">
        <f>BK123</f>
        <v>0</v>
      </c>
    </row>
    <row r="123" spans="1:65" s="12" customFormat="1" ht="22.9" customHeight="1">
      <c r="B123" s="184"/>
      <c r="C123" s="185"/>
      <c r="D123" s="186" t="s">
        <v>75</v>
      </c>
      <c r="E123" s="198" t="s">
        <v>196</v>
      </c>
      <c r="F123" s="198" t="s">
        <v>197</v>
      </c>
      <c r="G123" s="185"/>
      <c r="H123" s="185"/>
      <c r="I123" s="188"/>
      <c r="J123" s="199">
        <f>BK123</f>
        <v>0</v>
      </c>
      <c r="K123" s="185"/>
      <c r="L123" s="190"/>
      <c r="M123" s="191"/>
      <c r="N123" s="192"/>
      <c r="O123" s="192"/>
      <c r="P123" s="193">
        <f>SUM(P124:P129)</f>
        <v>0</v>
      </c>
      <c r="Q123" s="192"/>
      <c r="R123" s="193">
        <f>SUM(R124:R129)</f>
        <v>0.22644250000000002</v>
      </c>
      <c r="S123" s="192"/>
      <c r="T123" s="193">
        <f>SUM(T124:T129)</f>
        <v>5.6250000000000001E-2</v>
      </c>
      <c r="U123" s="194"/>
      <c r="AR123" s="195" t="s">
        <v>86</v>
      </c>
      <c r="AT123" s="196" t="s">
        <v>75</v>
      </c>
      <c r="AU123" s="196" t="s">
        <v>84</v>
      </c>
      <c r="AY123" s="195" t="s">
        <v>163</v>
      </c>
      <c r="BK123" s="197">
        <f>SUM(BK124:BK129)</f>
        <v>0</v>
      </c>
    </row>
    <row r="124" spans="1:65" s="2" customFormat="1" ht="24" customHeight="1">
      <c r="A124" s="31"/>
      <c r="B124" s="32"/>
      <c r="C124" s="200" t="s">
        <v>7</v>
      </c>
      <c r="D124" s="200" t="s">
        <v>166</v>
      </c>
      <c r="E124" s="201" t="s">
        <v>290</v>
      </c>
      <c r="F124" s="202" t="s">
        <v>396</v>
      </c>
      <c r="G124" s="203" t="s">
        <v>175</v>
      </c>
      <c r="H124" s="204">
        <v>22.5</v>
      </c>
      <c r="I124" s="205"/>
      <c r="J124" s="206">
        <f t="shared" ref="J124:J129" si="0">ROUND(I124*H124,2)</f>
        <v>0</v>
      </c>
      <c r="K124" s="207"/>
      <c r="L124" s="36"/>
      <c r="M124" s="208" t="s">
        <v>1</v>
      </c>
      <c r="N124" s="209" t="s">
        <v>41</v>
      </c>
      <c r="O124" s="68"/>
      <c r="P124" s="210">
        <f t="shared" ref="P124:P129" si="1">O124*H124</f>
        <v>0</v>
      </c>
      <c r="Q124" s="210">
        <v>0</v>
      </c>
      <c r="R124" s="210">
        <f t="shared" ref="R124:R129" si="2">Q124*H124</f>
        <v>0</v>
      </c>
      <c r="S124" s="210">
        <v>2.5000000000000001E-3</v>
      </c>
      <c r="T124" s="210">
        <f t="shared" ref="T124:T129" si="3">S124*H124</f>
        <v>5.6250000000000001E-2</v>
      </c>
      <c r="U124" s="211" t="s">
        <v>1</v>
      </c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2" t="s">
        <v>125</v>
      </c>
      <c r="AT124" s="212" t="s">
        <v>166</v>
      </c>
      <c r="AU124" s="212" t="s">
        <v>86</v>
      </c>
      <c r="AY124" s="14" t="s">
        <v>163</v>
      </c>
      <c r="BE124" s="213">
        <f t="shared" ref="BE124:BE129" si="4">IF(N124="základní",J124,0)</f>
        <v>0</v>
      </c>
      <c r="BF124" s="213">
        <f t="shared" ref="BF124:BF129" si="5">IF(N124="snížená",J124,0)</f>
        <v>0</v>
      </c>
      <c r="BG124" s="213">
        <f t="shared" ref="BG124:BG129" si="6">IF(N124="zákl. přenesená",J124,0)</f>
        <v>0</v>
      </c>
      <c r="BH124" s="213">
        <f t="shared" ref="BH124:BH129" si="7">IF(N124="sníž. přenesená",J124,0)</f>
        <v>0</v>
      </c>
      <c r="BI124" s="213">
        <f t="shared" ref="BI124:BI129" si="8">IF(N124="nulová",J124,0)</f>
        <v>0</v>
      </c>
      <c r="BJ124" s="14" t="s">
        <v>84</v>
      </c>
      <c r="BK124" s="213">
        <f t="shared" ref="BK124:BK129" si="9">ROUND(I124*H124,2)</f>
        <v>0</v>
      </c>
      <c r="BL124" s="14" t="s">
        <v>125</v>
      </c>
      <c r="BM124" s="212" t="s">
        <v>292</v>
      </c>
    </row>
    <row r="125" spans="1:65" s="2" customFormat="1" ht="24" customHeight="1">
      <c r="A125" s="31"/>
      <c r="B125" s="32"/>
      <c r="C125" s="200" t="s">
        <v>293</v>
      </c>
      <c r="D125" s="200" t="s">
        <v>166</v>
      </c>
      <c r="E125" s="201" t="s">
        <v>294</v>
      </c>
      <c r="F125" s="202" t="s">
        <v>295</v>
      </c>
      <c r="G125" s="203" t="s">
        <v>175</v>
      </c>
      <c r="H125" s="204">
        <v>22.5</v>
      </c>
      <c r="I125" s="205"/>
      <c r="J125" s="206">
        <f t="shared" si="0"/>
        <v>0</v>
      </c>
      <c r="K125" s="207"/>
      <c r="L125" s="36"/>
      <c r="M125" s="208" t="s">
        <v>1</v>
      </c>
      <c r="N125" s="209" t="s">
        <v>41</v>
      </c>
      <c r="O125" s="68"/>
      <c r="P125" s="210">
        <f t="shared" si="1"/>
        <v>0</v>
      </c>
      <c r="Q125" s="210">
        <v>7.5799999999999999E-3</v>
      </c>
      <c r="R125" s="210">
        <f t="shared" si="2"/>
        <v>0.17055000000000001</v>
      </c>
      <c r="S125" s="210">
        <v>0</v>
      </c>
      <c r="T125" s="210">
        <f t="shared" si="3"/>
        <v>0</v>
      </c>
      <c r="U125" s="211" t="s">
        <v>1</v>
      </c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2" t="s">
        <v>125</v>
      </c>
      <c r="AT125" s="212" t="s">
        <v>166</v>
      </c>
      <c r="AU125" s="212" t="s">
        <v>86</v>
      </c>
      <c r="AY125" s="14" t="s">
        <v>163</v>
      </c>
      <c r="BE125" s="213">
        <f t="shared" si="4"/>
        <v>0</v>
      </c>
      <c r="BF125" s="213">
        <f t="shared" si="5"/>
        <v>0</v>
      </c>
      <c r="BG125" s="213">
        <f t="shared" si="6"/>
        <v>0</v>
      </c>
      <c r="BH125" s="213">
        <f t="shared" si="7"/>
        <v>0</v>
      </c>
      <c r="BI125" s="213">
        <f t="shared" si="8"/>
        <v>0</v>
      </c>
      <c r="BJ125" s="14" t="s">
        <v>84</v>
      </c>
      <c r="BK125" s="213">
        <f t="shared" si="9"/>
        <v>0</v>
      </c>
      <c r="BL125" s="14" t="s">
        <v>125</v>
      </c>
      <c r="BM125" s="212" t="s">
        <v>296</v>
      </c>
    </row>
    <row r="126" spans="1:65" s="2" customFormat="1" ht="16.5" customHeight="1">
      <c r="A126" s="31"/>
      <c r="B126" s="32"/>
      <c r="C126" s="200" t="s">
        <v>297</v>
      </c>
      <c r="D126" s="200" t="s">
        <v>166</v>
      </c>
      <c r="E126" s="201" t="s">
        <v>298</v>
      </c>
      <c r="F126" s="202" t="s">
        <v>299</v>
      </c>
      <c r="G126" s="203" t="s">
        <v>175</v>
      </c>
      <c r="H126" s="204">
        <v>22.5</v>
      </c>
      <c r="I126" s="205"/>
      <c r="J126" s="206">
        <f t="shared" si="0"/>
        <v>0</v>
      </c>
      <c r="K126" s="207"/>
      <c r="L126" s="36"/>
      <c r="M126" s="208" t="s">
        <v>1</v>
      </c>
      <c r="N126" s="209" t="s">
        <v>41</v>
      </c>
      <c r="O126" s="68"/>
      <c r="P126" s="210">
        <f t="shared" si="1"/>
        <v>0</v>
      </c>
      <c r="Q126" s="210">
        <v>5.0000000000000001E-4</v>
      </c>
      <c r="R126" s="210">
        <f t="shared" si="2"/>
        <v>1.125E-2</v>
      </c>
      <c r="S126" s="210">
        <v>0</v>
      </c>
      <c r="T126" s="210">
        <f t="shared" si="3"/>
        <v>0</v>
      </c>
      <c r="U126" s="211" t="s">
        <v>1</v>
      </c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2" t="s">
        <v>125</v>
      </c>
      <c r="AT126" s="212" t="s">
        <v>166</v>
      </c>
      <c r="AU126" s="212" t="s">
        <v>86</v>
      </c>
      <c r="AY126" s="14" t="s">
        <v>163</v>
      </c>
      <c r="BE126" s="213">
        <f t="shared" si="4"/>
        <v>0</v>
      </c>
      <c r="BF126" s="213">
        <f t="shared" si="5"/>
        <v>0</v>
      </c>
      <c r="BG126" s="213">
        <f t="shared" si="6"/>
        <v>0</v>
      </c>
      <c r="BH126" s="213">
        <f t="shared" si="7"/>
        <v>0</v>
      </c>
      <c r="BI126" s="213">
        <f t="shared" si="8"/>
        <v>0</v>
      </c>
      <c r="BJ126" s="14" t="s">
        <v>84</v>
      </c>
      <c r="BK126" s="213">
        <f t="shared" si="9"/>
        <v>0</v>
      </c>
      <c r="BL126" s="14" t="s">
        <v>125</v>
      </c>
      <c r="BM126" s="212" t="s">
        <v>300</v>
      </c>
    </row>
    <row r="127" spans="1:65" s="2" customFormat="1" ht="16.5" customHeight="1">
      <c r="A127" s="31"/>
      <c r="B127" s="32"/>
      <c r="C127" s="214" t="s">
        <v>301</v>
      </c>
      <c r="D127" s="214" t="s">
        <v>178</v>
      </c>
      <c r="E127" s="215" t="s">
        <v>302</v>
      </c>
      <c r="F127" s="216" t="s">
        <v>303</v>
      </c>
      <c r="G127" s="217" t="s">
        <v>175</v>
      </c>
      <c r="H127" s="218">
        <v>24.75</v>
      </c>
      <c r="I127" s="219"/>
      <c r="J127" s="220">
        <f t="shared" si="0"/>
        <v>0</v>
      </c>
      <c r="K127" s="221"/>
      <c r="L127" s="222"/>
      <c r="M127" s="223" t="s">
        <v>1</v>
      </c>
      <c r="N127" s="224" t="s">
        <v>41</v>
      </c>
      <c r="O127" s="68"/>
      <c r="P127" s="210">
        <f t="shared" si="1"/>
        <v>0</v>
      </c>
      <c r="Q127" s="210">
        <v>1.75E-3</v>
      </c>
      <c r="R127" s="210">
        <f t="shared" si="2"/>
        <v>4.3312500000000004E-2</v>
      </c>
      <c r="S127" s="210">
        <v>0</v>
      </c>
      <c r="T127" s="210">
        <f t="shared" si="3"/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181</v>
      </c>
      <c r="AT127" s="212" t="s">
        <v>178</v>
      </c>
      <c r="AU127" s="212" t="s">
        <v>86</v>
      </c>
      <c r="AY127" s="14" t="s">
        <v>163</v>
      </c>
      <c r="BE127" s="213">
        <f t="shared" si="4"/>
        <v>0</v>
      </c>
      <c r="BF127" s="213">
        <f t="shared" si="5"/>
        <v>0</v>
      </c>
      <c r="BG127" s="213">
        <f t="shared" si="6"/>
        <v>0</v>
      </c>
      <c r="BH127" s="213">
        <f t="shared" si="7"/>
        <v>0</v>
      </c>
      <c r="BI127" s="213">
        <f t="shared" si="8"/>
        <v>0</v>
      </c>
      <c r="BJ127" s="14" t="s">
        <v>84</v>
      </c>
      <c r="BK127" s="213">
        <f t="shared" si="9"/>
        <v>0</v>
      </c>
      <c r="BL127" s="14" t="s">
        <v>125</v>
      </c>
      <c r="BM127" s="212" t="s">
        <v>304</v>
      </c>
    </row>
    <row r="128" spans="1:65" s="2" customFormat="1" ht="16.5" customHeight="1">
      <c r="A128" s="31"/>
      <c r="B128" s="32"/>
      <c r="C128" s="200" t="s">
        <v>207</v>
      </c>
      <c r="D128" s="200" t="s">
        <v>166</v>
      </c>
      <c r="E128" s="201" t="s">
        <v>198</v>
      </c>
      <c r="F128" s="202" t="s">
        <v>199</v>
      </c>
      <c r="G128" s="203" t="s">
        <v>200</v>
      </c>
      <c r="H128" s="204">
        <v>19</v>
      </c>
      <c r="I128" s="205"/>
      <c r="J128" s="206">
        <f t="shared" si="0"/>
        <v>0</v>
      </c>
      <c r="K128" s="207"/>
      <c r="L128" s="36"/>
      <c r="M128" s="208" t="s">
        <v>1</v>
      </c>
      <c r="N128" s="209" t="s">
        <v>41</v>
      </c>
      <c r="O128" s="68"/>
      <c r="P128" s="210">
        <f t="shared" si="1"/>
        <v>0</v>
      </c>
      <c r="Q128" s="210">
        <v>1.0000000000000001E-5</v>
      </c>
      <c r="R128" s="210">
        <f t="shared" si="2"/>
        <v>1.9000000000000001E-4</v>
      </c>
      <c r="S128" s="210">
        <v>0</v>
      </c>
      <c r="T128" s="210">
        <f t="shared" si="3"/>
        <v>0</v>
      </c>
      <c r="U128" s="211" t="s">
        <v>1</v>
      </c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2" t="s">
        <v>125</v>
      </c>
      <c r="AT128" s="212" t="s">
        <v>166</v>
      </c>
      <c r="AU128" s="212" t="s">
        <v>86</v>
      </c>
      <c r="AY128" s="14" t="s">
        <v>163</v>
      </c>
      <c r="BE128" s="213">
        <f t="shared" si="4"/>
        <v>0</v>
      </c>
      <c r="BF128" s="213">
        <f t="shared" si="5"/>
        <v>0</v>
      </c>
      <c r="BG128" s="213">
        <f t="shared" si="6"/>
        <v>0</v>
      </c>
      <c r="BH128" s="213">
        <f t="shared" si="7"/>
        <v>0</v>
      </c>
      <c r="BI128" s="213">
        <f t="shared" si="8"/>
        <v>0</v>
      </c>
      <c r="BJ128" s="14" t="s">
        <v>84</v>
      </c>
      <c r="BK128" s="213">
        <f t="shared" si="9"/>
        <v>0</v>
      </c>
      <c r="BL128" s="14" t="s">
        <v>125</v>
      </c>
      <c r="BM128" s="212" t="s">
        <v>305</v>
      </c>
    </row>
    <row r="129" spans="1:65" s="2" customFormat="1" ht="16.5" customHeight="1">
      <c r="A129" s="31"/>
      <c r="B129" s="32"/>
      <c r="C129" s="214" t="s">
        <v>211</v>
      </c>
      <c r="D129" s="214" t="s">
        <v>178</v>
      </c>
      <c r="E129" s="215" t="s">
        <v>202</v>
      </c>
      <c r="F129" s="216" t="s">
        <v>203</v>
      </c>
      <c r="G129" s="217" t="s">
        <v>200</v>
      </c>
      <c r="H129" s="218">
        <v>19</v>
      </c>
      <c r="I129" s="219"/>
      <c r="J129" s="220">
        <f t="shared" si="0"/>
        <v>0</v>
      </c>
      <c r="K129" s="221"/>
      <c r="L129" s="222"/>
      <c r="M129" s="223" t="s">
        <v>1</v>
      </c>
      <c r="N129" s="224" t="s">
        <v>41</v>
      </c>
      <c r="O129" s="68"/>
      <c r="P129" s="210">
        <f t="shared" si="1"/>
        <v>0</v>
      </c>
      <c r="Q129" s="210">
        <v>6.0000000000000002E-5</v>
      </c>
      <c r="R129" s="210">
        <f t="shared" si="2"/>
        <v>1.14E-3</v>
      </c>
      <c r="S129" s="210">
        <v>0</v>
      </c>
      <c r="T129" s="210">
        <f t="shared" si="3"/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181</v>
      </c>
      <c r="AT129" s="212" t="s">
        <v>178</v>
      </c>
      <c r="AU129" s="212" t="s">
        <v>86</v>
      </c>
      <c r="AY129" s="14" t="s">
        <v>163</v>
      </c>
      <c r="BE129" s="213">
        <f t="shared" si="4"/>
        <v>0</v>
      </c>
      <c r="BF129" s="213">
        <f t="shared" si="5"/>
        <v>0</v>
      </c>
      <c r="BG129" s="213">
        <f t="shared" si="6"/>
        <v>0</v>
      </c>
      <c r="BH129" s="213">
        <f t="shared" si="7"/>
        <v>0</v>
      </c>
      <c r="BI129" s="213">
        <f t="shared" si="8"/>
        <v>0</v>
      </c>
      <c r="BJ129" s="14" t="s">
        <v>84</v>
      </c>
      <c r="BK129" s="213">
        <f t="shared" si="9"/>
        <v>0</v>
      </c>
      <c r="BL129" s="14" t="s">
        <v>125</v>
      </c>
      <c r="BM129" s="212" t="s">
        <v>306</v>
      </c>
    </row>
    <row r="130" spans="1:65" s="12" customFormat="1" ht="25.9" customHeight="1">
      <c r="B130" s="184"/>
      <c r="C130" s="185"/>
      <c r="D130" s="186" t="s">
        <v>75</v>
      </c>
      <c r="E130" s="187" t="s">
        <v>228</v>
      </c>
      <c r="F130" s="187" t="s">
        <v>229</v>
      </c>
      <c r="G130" s="185"/>
      <c r="H130" s="185"/>
      <c r="I130" s="188"/>
      <c r="J130" s="189">
        <f>BK130</f>
        <v>0</v>
      </c>
      <c r="K130" s="185"/>
      <c r="L130" s="190"/>
      <c r="M130" s="191"/>
      <c r="N130" s="192"/>
      <c r="O130" s="192"/>
      <c r="P130" s="193">
        <f>P131+P133</f>
        <v>0</v>
      </c>
      <c r="Q130" s="192"/>
      <c r="R130" s="193">
        <f>R131+R133</f>
        <v>0</v>
      </c>
      <c r="S130" s="192"/>
      <c r="T130" s="193">
        <f>T131+T133</f>
        <v>0</v>
      </c>
      <c r="U130" s="194"/>
      <c r="AR130" s="195" t="s">
        <v>192</v>
      </c>
      <c r="AT130" s="196" t="s">
        <v>75</v>
      </c>
      <c r="AU130" s="196" t="s">
        <v>76</v>
      </c>
      <c r="AY130" s="195" t="s">
        <v>163</v>
      </c>
      <c r="BK130" s="197">
        <f>BK131+BK133</f>
        <v>0</v>
      </c>
    </row>
    <row r="131" spans="1:65" s="12" customFormat="1" ht="22.9" customHeight="1">
      <c r="B131" s="184"/>
      <c r="C131" s="185"/>
      <c r="D131" s="186" t="s">
        <v>75</v>
      </c>
      <c r="E131" s="198" t="s">
        <v>230</v>
      </c>
      <c r="F131" s="198" t="s">
        <v>231</v>
      </c>
      <c r="G131" s="185"/>
      <c r="H131" s="185"/>
      <c r="I131" s="188"/>
      <c r="J131" s="199">
        <f>BK131</f>
        <v>0</v>
      </c>
      <c r="K131" s="185"/>
      <c r="L131" s="190"/>
      <c r="M131" s="191"/>
      <c r="N131" s="192"/>
      <c r="O131" s="192"/>
      <c r="P131" s="193">
        <f>P132</f>
        <v>0</v>
      </c>
      <c r="Q131" s="192"/>
      <c r="R131" s="193">
        <f>R132</f>
        <v>0</v>
      </c>
      <c r="S131" s="192"/>
      <c r="T131" s="193">
        <f>T132</f>
        <v>0</v>
      </c>
      <c r="U131" s="194"/>
      <c r="AR131" s="195" t="s">
        <v>192</v>
      </c>
      <c r="AT131" s="196" t="s">
        <v>75</v>
      </c>
      <c r="AU131" s="196" t="s">
        <v>84</v>
      </c>
      <c r="AY131" s="195" t="s">
        <v>163</v>
      </c>
      <c r="BK131" s="197">
        <f>BK132</f>
        <v>0</v>
      </c>
    </row>
    <row r="132" spans="1:65" s="2" customFormat="1" ht="16.5" customHeight="1">
      <c r="A132" s="31"/>
      <c r="B132" s="32"/>
      <c r="C132" s="200" t="s">
        <v>8</v>
      </c>
      <c r="D132" s="200" t="s">
        <v>166</v>
      </c>
      <c r="E132" s="201" t="s">
        <v>232</v>
      </c>
      <c r="F132" s="202" t="s">
        <v>231</v>
      </c>
      <c r="G132" s="203" t="s">
        <v>233</v>
      </c>
      <c r="H132" s="225"/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234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234</v>
      </c>
      <c r="BM132" s="212" t="s">
        <v>313</v>
      </c>
    </row>
    <row r="133" spans="1:65" s="12" customFormat="1" ht="22.9" customHeight="1">
      <c r="B133" s="184"/>
      <c r="C133" s="185"/>
      <c r="D133" s="186" t="s">
        <v>75</v>
      </c>
      <c r="E133" s="198" t="s">
        <v>236</v>
      </c>
      <c r="F133" s="198" t="s">
        <v>237</v>
      </c>
      <c r="G133" s="185"/>
      <c r="H133" s="185"/>
      <c r="I133" s="188"/>
      <c r="J133" s="199">
        <f>BK133</f>
        <v>0</v>
      </c>
      <c r="K133" s="185"/>
      <c r="L133" s="190"/>
      <c r="M133" s="191"/>
      <c r="N133" s="192"/>
      <c r="O133" s="192"/>
      <c r="P133" s="193">
        <f>P134</f>
        <v>0</v>
      </c>
      <c r="Q133" s="192"/>
      <c r="R133" s="193">
        <f>R134</f>
        <v>0</v>
      </c>
      <c r="S133" s="192"/>
      <c r="T133" s="193">
        <f>T134</f>
        <v>0</v>
      </c>
      <c r="U133" s="194"/>
      <c r="AR133" s="195" t="s">
        <v>192</v>
      </c>
      <c r="AT133" s="196" t="s">
        <v>75</v>
      </c>
      <c r="AU133" s="196" t="s">
        <v>84</v>
      </c>
      <c r="AY133" s="195" t="s">
        <v>163</v>
      </c>
      <c r="BK133" s="197">
        <f>BK134</f>
        <v>0</v>
      </c>
    </row>
    <row r="134" spans="1:65" s="2" customFormat="1" ht="16.5" customHeight="1">
      <c r="A134" s="31"/>
      <c r="B134" s="32"/>
      <c r="C134" s="200" t="s">
        <v>125</v>
      </c>
      <c r="D134" s="200" t="s">
        <v>166</v>
      </c>
      <c r="E134" s="201" t="s">
        <v>238</v>
      </c>
      <c r="F134" s="202" t="s">
        <v>239</v>
      </c>
      <c r="G134" s="203" t="s">
        <v>233</v>
      </c>
      <c r="H134" s="225"/>
      <c r="I134" s="205"/>
      <c r="J134" s="206">
        <f>ROUND(I134*H134,2)</f>
        <v>0</v>
      </c>
      <c r="K134" s="207"/>
      <c r="L134" s="36"/>
      <c r="M134" s="226" t="s">
        <v>1</v>
      </c>
      <c r="N134" s="227" t="s">
        <v>41</v>
      </c>
      <c r="O134" s="228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29">
        <f>S134*H134</f>
        <v>0</v>
      </c>
      <c r="U134" s="230" t="s">
        <v>1</v>
      </c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2" t="s">
        <v>234</v>
      </c>
      <c r="AT134" s="212" t="s">
        <v>166</v>
      </c>
      <c r="AU134" s="212" t="s">
        <v>86</v>
      </c>
      <c r="AY134" s="14" t="s">
        <v>163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84</v>
      </c>
      <c r="BK134" s="213">
        <f>ROUND(I134*H134,2)</f>
        <v>0</v>
      </c>
      <c r="BL134" s="14" t="s">
        <v>234</v>
      </c>
      <c r="BM134" s="212" t="s">
        <v>314</v>
      </c>
    </row>
    <row r="135" spans="1:65" s="2" customFormat="1" ht="6.95" customHeight="1">
      <c r="A135" s="31"/>
      <c r="B135" s="51"/>
      <c r="C135" s="52"/>
      <c r="D135" s="52"/>
      <c r="E135" s="52"/>
      <c r="F135" s="52"/>
      <c r="G135" s="52"/>
      <c r="H135" s="52"/>
      <c r="I135" s="149"/>
      <c r="J135" s="52"/>
      <c r="K135" s="52"/>
      <c r="L135" s="36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sheetProtection algorithmName="SHA-512" hashValue="KOE49dlH1kJWh8zExH0yuEGiarqS9UE0KW4tnDdJhQpMCaiasgn1ZPW2mUo4XWLsSdlMTj0OnIRWBX8X5jw7NA==" saltValue="o0jlloKvni8jZCOqPMSK1eyxm6GBfT86urX27eh7qBvZ6ny3FRfguJh3ZU3AksExDaCYmCbquVWT52gsRprZ0Q==" spinCount="100000" sheet="1" objects="1" scenarios="1" formatColumns="0" formatRows="0" autoFilter="0"/>
  <autoFilter ref="C120:K134" xr:uid="{00000000-0009-0000-0000-00000C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135"/>
  <sheetViews>
    <sheetView showGridLines="0" topLeftCell="A12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122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399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ROUND((SUM(BE121:BE134)),  2)</f>
        <v>0</v>
      </c>
      <c r="G33" s="31"/>
      <c r="H33" s="31"/>
      <c r="I33" s="128">
        <v>0.21</v>
      </c>
      <c r="J33" s="127">
        <f>ROUND(((SUM(BE121:BE134))*I33),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ROUND((SUM(BF121:BF134)),  2)</f>
        <v>0</v>
      </c>
      <c r="G34" s="31"/>
      <c r="H34" s="31"/>
      <c r="I34" s="128">
        <v>0.15</v>
      </c>
      <c r="J34" s="127">
        <f>ROUND(((SUM(BF121:BF134))*I34),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ROUND((SUM(BG121:BG134)),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ROUND((SUM(BH121:BH134)),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ROUND((SUM(BI121:BI134)),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14 - Místnost č. 411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J122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142</v>
      </c>
      <c r="E98" s="168"/>
      <c r="F98" s="168"/>
      <c r="G98" s="168"/>
      <c r="H98" s="168"/>
      <c r="I98" s="169"/>
      <c r="J98" s="170">
        <f>J123</f>
        <v>0</v>
      </c>
      <c r="K98" s="166"/>
      <c r="L98" s="171"/>
    </row>
    <row r="99" spans="1:31" s="9" customFormat="1" ht="24.95" customHeight="1">
      <c r="B99" s="158"/>
      <c r="C99" s="159"/>
      <c r="D99" s="160" t="s">
        <v>144</v>
      </c>
      <c r="E99" s="161"/>
      <c r="F99" s="161"/>
      <c r="G99" s="161"/>
      <c r="H99" s="161"/>
      <c r="I99" s="162"/>
      <c r="J99" s="163">
        <f>J130</f>
        <v>0</v>
      </c>
      <c r="K99" s="159"/>
      <c r="L99" s="164"/>
    </row>
    <row r="100" spans="1:31" s="10" customFormat="1" ht="19.899999999999999" customHeight="1">
      <c r="B100" s="165"/>
      <c r="C100" s="166"/>
      <c r="D100" s="167" t="s">
        <v>145</v>
      </c>
      <c r="E100" s="168"/>
      <c r="F100" s="168"/>
      <c r="G100" s="168"/>
      <c r="H100" s="168"/>
      <c r="I100" s="169"/>
      <c r="J100" s="170">
        <f>J131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146</v>
      </c>
      <c r="E101" s="168"/>
      <c r="F101" s="168"/>
      <c r="G101" s="168"/>
      <c r="H101" s="168"/>
      <c r="I101" s="169"/>
      <c r="J101" s="170">
        <f>J133</f>
        <v>0</v>
      </c>
      <c r="K101" s="166"/>
      <c r="L101" s="171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112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149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152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147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73" t="str">
        <f>E7</f>
        <v>STAVEBNÍ ÚPRAVY - VŠE FM J. HRADEC</v>
      </c>
      <c r="F111" s="274"/>
      <c r="G111" s="274"/>
      <c r="H111" s="274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132</v>
      </c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54" t="str">
        <f>E9</f>
        <v>14 - Místnost č. 411</v>
      </c>
      <c r="F113" s="272"/>
      <c r="G113" s="272"/>
      <c r="H113" s="272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VŠE FM J. HRADEC, JAROŠOVSKÁ 117/II</v>
      </c>
      <c r="G115" s="33"/>
      <c r="H115" s="33"/>
      <c r="I115" s="114" t="s">
        <v>22</v>
      </c>
      <c r="J115" s="63">
        <f>IF(J12="","",J12)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3"/>
      <c r="E117" s="33"/>
      <c r="F117" s="24" t="str">
        <f>E15</f>
        <v xml:space="preserve"> </v>
      </c>
      <c r="G117" s="33"/>
      <c r="H117" s="33"/>
      <c r="I117" s="114" t="s">
        <v>29</v>
      </c>
      <c r="J117" s="29" t="str">
        <f>E21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7.95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114" t="s">
        <v>31</v>
      </c>
      <c r="J118" s="29" t="str">
        <f>E24</f>
        <v/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148</v>
      </c>
      <c r="D120" s="175" t="s">
        <v>61</v>
      </c>
      <c r="E120" s="175" t="s">
        <v>57</v>
      </c>
      <c r="F120" s="175" t="s">
        <v>58</v>
      </c>
      <c r="G120" s="175" t="s">
        <v>149</v>
      </c>
      <c r="H120" s="175" t="s">
        <v>150</v>
      </c>
      <c r="I120" s="176" t="s">
        <v>151</v>
      </c>
      <c r="J120" s="177" t="s">
        <v>136</v>
      </c>
      <c r="K120" s="178" t="s">
        <v>152</v>
      </c>
      <c r="L120" s="179"/>
      <c r="M120" s="72" t="s">
        <v>1</v>
      </c>
      <c r="N120" s="73" t="s">
        <v>40</v>
      </c>
      <c r="O120" s="73" t="s">
        <v>153</v>
      </c>
      <c r="P120" s="73" t="s">
        <v>154</v>
      </c>
      <c r="Q120" s="73" t="s">
        <v>155</v>
      </c>
      <c r="R120" s="73" t="s">
        <v>156</v>
      </c>
      <c r="S120" s="73" t="s">
        <v>157</v>
      </c>
      <c r="T120" s="73" t="s">
        <v>158</v>
      </c>
      <c r="U120" s="74" t="s">
        <v>159</v>
      </c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22.9" customHeight="1">
      <c r="A121" s="31"/>
      <c r="B121" s="32"/>
      <c r="C121" s="79" t="s">
        <v>160</v>
      </c>
      <c r="D121" s="33"/>
      <c r="E121" s="33"/>
      <c r="F121" s="33"/>
      <c r="G121" s="33"/>
      <c r="H121" s="33"/>
      <c r="I121" s="112"/>
      <c r="J121" s="180">
        <f>BK121</f>
        <v>0</v>
      </c>
      <c r="K121" s="33"/>
      <c r="L121" s="36"/>
      <c r="M121" s="75"/>
      <c r="N121" s="181"/>
      <c r="O121" s="76"/>
      <c r="P121" s="182">
        <f>P122+P130</f>
        <v>0</v>
      </c>
      <c r="Q121" s="76"/>
      <c r="R121" s="182">
        <f>R122+R130</f>
        <v>0.2124355</v>
      </c>
      <c r="S121" s="76"/>
      <c r="T121" s="182">
        <f>T122+T130</f>
        <v>5.2750000000000005E-2</v>
      </c>
      <c r="U121" s="77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75</v>
      </c>
      <c r="AU121" s="14" t="s">
        <v>138</v>
      </c>
      <c r="BK121" s="183">
        <f>BK122+BK130</f>
        <v>0</v>
      </c>
    </row>
    <row r="122" spans="1:65" s="12" customFormat="1" ht="25.9" customHeight="1">
      <c r="B122" s="184"/>
      <c r="C122" s="185"/>
      <c r="D122" s="186" t="s">
        <v>75</v>
      </c>
      <c r="E122" s="187" t="s">
        <v>161</v>
      </c>
      <c r="F122" s="187" t="s">
        <v>162</v>
      </c>
      <c r="G122" s="185"/>
      <c r="H122" s="185"/>
      <c r="I122" s="188"/>
      <c r="J122" s="189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0.2124355</v>
      </c>
      <c r="S122" s="192"/>
      <c r="T122" s="193">
        <f>T123</f>
        <v>5.2750000000000005E-2</v>
      </c>
      <c r="U122" s="194"/>
      <c r="AR122" s="195" t="s">
        <v>86</v>
      </c>
      <c r="AT122" s="196" t="s">
        <v>75</v>
      </c>
      <c r="AU122" s="196" t="s">
        <v>76</v>
      </c>
      <c r="AY122" s="195" t="s">
        <v>163</v>
      </c>
      <c r="BK122" s="197">
        <f>BK123</f>
        <v>0</v>
      </c>
    </row>
    <row r="123" spans="1:65" s="12" customFormat="1" ht="22.9" customHeight="1">
      <c r="B123" s="184"/>
      <c r="C123" s="185"/>
      <c r="D123" s="186" t="s">
        <v>75</v>
      </c>
      <c r="E123" s="198" t="s">
        <v>196</v>
      </c>
      <c r="F123" s="198" t="s">
        <v>197</v>
      </c>
      <c r="G123" s="185"/>
      <c r="H123" s="185"/>
      <c r="I123" s="188"/>
      <c r="J123" s="199">
        <f>BK123</f>
        <v>0</v>
      </c>
      <c r="K123" s="185"/>
      <c r="L123" s="190"/>
      <c r="M123" s="191"/>
      <c r="N123" s="192"/>
      <c r="O123" s="192"/>
      <c r="P123" s="193">
        <f>SUM(P124:P129)</f>
        <v>0</v>
      </c>
      <c r="Q123" s="192"/>
      <c r="R123" s="193">
        <f>SUM(R124:R129)</f>
        <v>0.2124355</v>
      </c>
      <c r="S123" s="192"/>
      <c r="T123" s="193">
        <f>SUM(T124:T129)</f>
        <v>5.2750000000000005E-2</v>
      </c>
      <c r="U123" s="194"/>
      <c r="AR123" s="195" t="s">
        <v>86</v>
      </c>
      <c r="AT123" s="196" t="s">
        <v>75</v>
      </c>
      <c r="AU123" s="196" t="s">
        <v>84</v>
      </c>
      <c r="AY123" s="195" t="s">
        <v>163</v>
      </c>
      <c r="BK123" s="197">
        <f>SUM(BK124:BK129)</f>
        <v>0</v>
      </c>
    </row>
    <row r="124" spans="1:65" s="2" customFormat="1" ht="24" customHeight="1">
      <c r="A124" s="31"/>
      <c r="B124" s="32"/>
      <c r="C124" s="200" t="s">
        <v>7</v>
      </c>
      <c r="D124" s="200" t="s">
        <v>166</v>
      </c>
      <c r="E124" s="201" t="s">
        <v>290</v>
      </c>
      <c r="F124" s="202" t="s">
        <v>396</v>
      </c>
      <c r="G124" s="203" t="s">
        <v>175</v>
      </c>
      <c r="H124" s="204">
        <v>21.1</v>
      </c>
      <c r="I124" s="205"/>
      <c r="J124" s="206">
        <f t="shared" ref="J124:J129" si="0">ROUND(I124*H124,2)</f>
        <v>0</v>
      </c>
      <c r="K124" s="207"/>
      <c r="L124" s="36"/>
      <c r="M124" s="208" t="s">
        <v>1</v>
      </c>
      <c r="N124" s="209" t="s">
        <v>41</v>
      </c>
      <c r="O124" s="68"/>
      <c r="P124" s="210">
        <f t="shared" ref="P124:P129" si="1">O124*H124</f>
        <v>0</v>
      </c>
      <c r="Q124" s="210">
        <v>0</v>
      </c>
      <c r="R124" s="210">
        <f t="shared" ref="R124:R129" si="2">Q124*H124</f>
        <v>0</v>
      </c>
      <c r="S124" s="210">
        <v>2.5000000000000001E-3</v>
      </c>
      <c r="T124" s="210">
        <f t="shared" ref="T124:T129" si="3">S124*H124</f>
        <v>5.2750000000000005E-2</v>
      </c>
      <c r="U124" s="211" t="s">
        <v>1</v>
      </c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2" t="s">
        <v>125</v>
      </c>
      <c r="AT124" s="212" t="s">
        <v>166</v>
      </c>
      <c r="AU124" s="212" t="s">
        <v>86</v>
      </c>
      <c r="AY124" s="14" t="s">
        <v>163</v>
      </c>
      <c r="BE124" s="213">
        <f t="shared" ref="BE124:BE129" si="4">IF(N124="základní",J124,0)</f>
        <v>0</v>
      </c>
      <c r="BF124" s="213">
        <f t="shared" ref="BF124:BF129" si="5">IF(N124="snížená",J124,0)</f>
        <v>0</v>
      </c>
      <c r="BG124" s="213">
        <f t="shared" ref="BG124:BG129" si="6">IF(N124="zákl. přenesená",J124,0)</f>
        <v>0</v>
      </c>
      <c r="BH124" s="213">
        <f t="shared" ref="BH124:BH129" si="7">IF(N124="sníž. přenesená",J124,0)</f>
        <v>0</v>
      </c>
      <c r="BI124" s="213">
        <f t="shared" ref="BI124:BI129" si="8">IF(N124="nulová",J124,0)</f>
        <v>0</v>
      </c>
      <c r="BJ124" s="14" t="s">
        <v>84</v>
      </c>
      <c r="BK124" s="213">
        <f t="shared" ref="BK124:BK129" si="9">ROUND(I124*H124,2)</f>
        <v>0</v>
      </c>
      <c r="BL124" s="14" t="s">
        <v>125</v>
      </c>
      <c r="BM124" s="212" t="s">
        <v>292</v>
      </c>
    </row>
    <row r="125" spans="1:65" s="2" customFormat="1" ht="24" customHeight="1">
      <c r="A125" s="31"/>
      <c r="B125" s="32"/>
      <c r="C125" s="200" t="s">
        <v>293</v>
      </c>
      <c r="D125" s="200" t="s">
        <v>166</v>
      </c>
      <c r="E125" s="201" t="s">
        <v>294</v>
      </c>
      <c r="F125" s="202" t="s">
        <v>295</v>
      </c>
      <c r="G125" s="203" t="s">
        <v>175</v>
      </c>
      <c r="H125" s="204">
        <v>21.1</v>
      </c>
      <c r="I125" s="205"/>
      <c r="J125" s="206">
        <f t="shared" si="0"/>
        <v>0</v>
      </c>
      <c r="K125" s="207"/>
      <c r="L125" s="36"/>
      <c r="M125" s="208" t="s">
        <v>1</v>
      </c>
      <c r="N125" s="209" t="s">
        <v>41</v>
      </c>
      <c r="O125" s="68"/>
      <c r="P125" s="210">
        <f t="shared" si="1"/>
        <v>0</v>
      </c>
      <c r="Q125" s="210">
        <v>7.5799999999999999E-3</v>
      </c>
      <c r="R125" s="210">
        <f t="shared" si="2"/>
        <v>0.159938</v>
      </c>
      <c r="S125" s="210">
        <v>0</v>
      </c>
      <c r="T125" s="210">
        <f t="shared" si="3"/>
        <v>0</v>
      </c>
      <c r="U125" s="211" t="s">
        <v>1</v>
      </c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2" t="s">
        <v>125</v>
      </c>
      <c r="AT125" s="212" t="s">
        <v>166</v>
      </c>
      <c r="AU125" s="212" t="s">
        <v>86</v>
      </c>
      <c r="AY125" s="14" t="s">
        <v>163</v>
      </c>
      <c r="BE125" s="213">
        <f t="shared" si="4"/>
        <v>0</v>
      </c>
      <c r="BF125" s="213">
        <f t="shared" si="5"/>
        <v>0</v>
      </c>
      <c r="BG125" s="213">
        <f t="shared" si="6"/>
        <v>0</v>
      </c>
      <c r="BH125" s="213">
        <f t="shared" si="7"/>
        <v>0</v>
      </c>
      <c r="BI125" s="213">
        <f t="shared" si="8"/>
        <v>0</v>
      </c>
      <c r="BJ125" s="14" t="s">
        <v>84</v>
      </c>
      <c r="BK125" s="213">
        <f t="shared" si="9"/>
        <v>0</v>
      </c>
      <c r="BL125" s="14" t="s">
        <v>125</v>
      </c>
      <c r="BM125" s="212" t="s">
        <v>296</v>
      </c>
    </row>
    <row r="126" spans="1:65" s="2" customFormat="1" ht="16.5" customHeight="1">
      <c r="A126" s="31"/>
      <c r="B126" s="32"/>
      <c r="C126" s="200" t="s">
        <v>297</v>
      </c>
      <c r="D126" s="200" t="s">
        <v>166</v>
      </c>
      <c r="E126" s="201" t="s">
        <v>298</v>
      </c>
      <c r="F126" s="202" t="s">
        <v>299</v>
      </c>
      <c r="G126" s="203" t="s">
        <v>175</v>
      </c>
      <c r="H126" s="204">
        <v>21.1</v>
      </c>
      <c r="I126" s="205"/>
      <c r="J126" s="206">
        <f t="shared" si="0"/>
        <v>0</v>
      </c>
      <c r="K126" s="207"/>
      <c r="L126" s="36"/>
      <c r="M126" s="208" t="s">
        <v>1</v>
      </c>
      <c r="N126" s="209" t="s">
        <v>41</v>
      </c>
      <c r="O126" s="68"/>
      <c r="P126" s="210">
        <f t="shared" si="1"/>
        <v>0</v>
      </c>
      <c r="Q126" s="210">
        <v>5.0000000000000001E-4</v>
      </c>
      <c r="R126" s="210">
        <f t="shared" si="2"/>
        <v>1.055E-2</v>
      </c>
      <c r="S126" s="210">
        <v>0</v>
      </c>
      <c r="T126" s="210">
        <f t="shared" si="3"/>
        <v>0</v>
      </c>
      <c r="U126" s="211" t="s">
        <v>1</v>
      </c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2" t="s">
        <v>125</v>
      </c>
      <c r="AT126" s="212" t="s">
        <v>166</v>
      </c>
      <c r="AU126" s="212" t="s">
        <v>86</v>
      </c>
      <c r="AY126" s="14" t="s">
        <v>163</v>
      </c>
      <c r="BE126" s="213">
        <f t="shared" si="4"/>
        <v>0</v>
      </c>
      <c r="BF126" s="213">
        <f t="shared" si="5"/>
        <v>0</v>
      </c>
      <c r="BG126" s="213">
        <f t="shared" si="6"/>
        <v>0</v>
      </c>
      <c r="BH126" s="213">
        <f t="shared" si="7"/>
        <v>0</v>
      </c>
      <c r="BI126" s="213">
        <f t="shared" si="8"/>
        <v>0</v>
      </c>
      <c r="BJ126" s="14" t="s">
        <v>84</v>
      </c>
      <c r="BK126" s="213">
        <f t="shared" si="9"/>
        <v>0</v>
      </c>
      <c r="BL126" s="14" t="s">
        <v>125</v>
      </c>
      <c r="BM126" s="212" t="s">
        <v>300</v>
      </c>
    </row>
    <row r="127" spans="1:65" s="2" customFormat="1" ht="16.5" customHeight="1">
      <c r="A127" s="31"/>
      <c r="B127" s="32"/>
      <c r="C127" s="214" t="s">
        <v>301</v>
      </c>
      <c r="D127" s="214" t="s">
        <v>178</v>
      </c>
      <c r="E127" s="215" t="s">
        <v>302</v>
      </c>
      <c r="F127" s="216" t="s">
        <v>303</v>
      </c>
      <c r="G127" s="217" t="s">
        <v>175</v>
      </c>
      <c r="H127" s="218">
        <v>23.21</v>
      </c>
      <c r="I127" s="219"/>
      <c r="J127" s="220">
        <f t="shared" si="0"/>
        <v>0</v>
      </c>
      <c r="K127" s="221"/>
      <c r="L127" s="222"/>
      <c r="M127" s="223" t="s">
        <v>1</v>
      </c>
      <c r="N127" s="224" t="s">
        <v>41</v>
      </c>
      <c r="O127" s="68"/>
      <c r="P127" s="210">
        <f t="shared" si="1"/>
        <v>0</v>
      </c>
      <c r="Q127" s="210">
        <v>1.75E-3</v>
      </c>
      <c r="R127" s="210">
        <f t="shared" si="2"/>
        <v>4.0617500000000001E-2</v>
      </c>
      <c r="S127" s="210">
        <v>0</v>
      </c>
      <c r="T127" s="210">
        <f t="shared" si="3"/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181</v>
      </c>
      <c r="AT127" s="212" t="s">
        <v>178</v>
      </c>
      <c r="AU127" s="212" t="s">
        <v>86</v>
      </c>
      <c r="AY127" s="14" t="s">
        <v>163</v>
      </c>
      <c r="BE127" s="213">
        <f t="shared" si="4"/>
        <v>0</v>
      </c>
      <c r="BF127" s="213">
        <f t="shared" si="5"/>
        <v>0</v>
      </c>
      <c r="BG127" s="213">
        <f t="shared" si="6"/>
        <v>0</v>
      </c>
      <c r="BH127" s="213">
        <f t="shared" si="7"/>
        <v>0</v>
      </c>
      <c r="BI127" s="213">
        <f t="shared" si="8"/>
        <v>0</v>
      </c>
      <c r="BJ127" s="14" t="s">
        <v>84</v>
      </c>
      <c r="BK127" s="213">
        <f t="shared" si="9"/>
        <v>0</v>
      </c>
      <c r="BL127" s="14" t="s">
        <v>125</v>
      </c>
      <c r="BM127" s="212" t="s">
        <v>304</v>
      </c>
    </row>
    <row r="128" spans="1:65" s="2" customFormat="1" ht="16.5" customHeight="1">
      <c r="A128" s="31"/>
      <c r="B128" s="32"/>
      <c r="C128" s="200" t="s">
        <v>207</v>
      </c>
      <c r="D128" s="200" t="s">
        <v>166</v>
      </c>
      <c r="E128" s="201" t="s">
        <v>198</v>
      </c>
      <c r="F128" s="202" t="s">
        <v>199</v>
      </c>
      <c r="G128" s="203" t="s">
        <v>200</v>
      </c>
      <c r="H128" s="204">
        <v>19</v>
      </c>
      <c r="I128" s="205"/>
      <c r="J128" s="206">
        <f t="shared" si="0"/>
        <v>0</v>
      </c>
      <c r="K128" s="207"/>
      <c r="L128" s="36"/>
      <c r="M128" s="208" t="s">
        <v>1</v>
      </c>
      <c r="N128" s="209" t="s">
        <v>41</v>
      </c>
      <c r="O128" s="68"/>
      <c r="P128" s="210">
        <f t="shared" si="1"/>
        <v>0</v>
      </c>
      <c r="Q128" s="210">
        <v>1.0000000000000001E-5</v>
      </c>
      <c r="R128" s="210">
        <f t="shared" si="2"/>
        <v>1.9000000000000001E-4</v>
      </c>
      <c r="S128" s="210">
        <v>0</v>
      </c>
      <c r="T128" s="210">
        <f t="shared" si="3"/>
        <v>0</v>
      </c>
      <c r="U128" s="211" t="s">
        <v>1</v>
      </c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2" t="s">
        <v>125</v>
      </c>
      <c r="AT128" s="212" t="s">
        <v>166</v>
      </c>
      <c r="AU128" s="212" t="s">
        <v>86</v>
      </c>
      <c r="AY128" s="14" t="s">
        <v>163</v>
      </c>
      <c r="BE128" s="213">
        <f t="shared" si="4"/>
        <v>0</v>
      </c>
      <c r="BF128" s="213">
        <f t="shared" si="5"/>
        <v>0</v>
      </c>
      <c r="BG128" s="213">
        <f t="shared" si="6"/>
        <v>0</v>
      </c>
      <c r="BH128" s="213">
        <f t="shared" si="7"/>
        <v>0</v>
      </c>
      <c r="BI128" s="213">
        <f t="shared" si="8"/>
        <v>0</v>
      </c>
      <c r="BJ128" s="14" t="s">
        <v>84</v>
      </c>
      <c r="BK128" s="213">
        <f t="shared" si="9"/>
        <v>0</v>
      </c>
      <c r="BL128" s="14" t="s">
        <v>125</v>
      </c>
      <c r="BM128" s="212" t="s">
        <v>305</v>
      </c>
    </row>
    <row r="129" spans="1:65" s="2" customFormat="1" ht="16.5" customHeight="1">
      <c r="A129" s="31"/>
      <c r="B129" s="32"/>
      <c r="C129" s="214" t="s">
        <v>211</v>
      </c>
      <c r="D129" s="214" t="s">
        <v>178</v>
      </c>
      <c r="E129" s="215" t="s">
        <v>202</v>
      </c>
      <c r="F129" s="216" t="s">
        <v>203</v>
      </c>
      <c r="G129" s="217" t="s">
        <v>200</v>
      </c>
      <c r="H129" s="218">
        <v>19</v>
      </c>
      <c r="I129" s="219"/>
      <c r="J129" s="220">
        <f t="shared" si="0"/>
        <v>0</v>
      </c>
      <c r="K129" s="221"/>
      <c r="L129" s="222"/>
      <c r="M129" s="223" t="s">
        <v>1</v>
      </c>
      <c r="N129" s="224" t="s">
        <v>41</v>
      </c>
      <c r="O129" s="68"/>
      <c r="P129" s="210">
        <f t="shared" si="1"/>
        <v>0</v>
      </c>
      <c r="Q129" s="210">
        <v>6.0000000000000002E-5</v>
      </c>
      <c r="R129" s="210">
        <f t="shared" si="2"/>
        <v>1.14E-3</v>
      </c>
      <c r="S129" s="210">
        <v>0</v>
      </c>
      <c r="T129" s="210">
        <f t="shared" si="3"/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181</v>
      </c>
      <c r="AT129" s="212" t="s">
        <v>178</v>
      </c>
      <c r="AU129" s="212" t="s">
        <v>86</v>
      </c>
      <c r="AY129" s="14" t="s">
        <v>163</v>
      </c>
      <c r="BE129" s="213">
        <f t="shared" si="4"/>
        <v>0</v>
      </c>
      <c r="BF129" s="213">
        <f t="shared" si="5"/>
        <v>0</v>
      </c>
      <c r="BG129" s="213">
        <f t="shared" si="6"/>
        <v>0</v>
      </c>
      <c r="BH129" s="213">
        <f t="shared" si="7"/>
        <v>0</v>
      </c>
      <c r="BI129" s="213">
        <f t="shared" si="8"/>
        <v>0</v>
      </c>
      <c r="BJ129" s="14" t="s">
        <v>84</v>
      </c>
      <c r="BK129" s="213">
        <f t="shared" si="9"/>
        <v>0</v>
      </c>
      <c r="BL129" s="14" t="s">
        <v>125</v>
      </c>
      <c r="BM129" s="212" t="s">
        <v>306</v>
      </c>
    </row>
    <row r="130" spans="1:65" s="12" customFormat="1" ht="25.9" customHeight="1">
      <c r="B130" s="184"/>
      <c r="C130" s="185"/>
      <c r="D130" s="186" t="s">
        <v>75</v>
      </c>
      <c r="E130" s="187" t="s">
        <v>228</v>
      </c>
      <c r="F130" s="187" t="s">
        <v>229</v>
      </c>
      <c r="G130" s="185"/>
      <c r="H130" s="185"/>
      <c r="I130" s="188"/>
      <c r="J130" s="189">
        <f>BK130</f>
        <v>0</v>
      </c>
      <c r="K130" s="185"/>
      <c r="L130" s="190"/>
      <c r="M130" s="191"/>
      <c r="N130" s="192"/>
      <c r="O130" s="192"/>
      <c r="P130" s="193">
        <f>P131+P133</f>
        <v>0</v>
      </c>
      <c r="Q130" s="192"/>
      <c r="R130" s="193">
        <f>R131+R133</f>
        <v>0</v>
      </c>
      <c r="S130" s="192"/>
      <c r="T130" s="193">
        <f>T131+T133</f>
        <v>0</v>
      </c>
      <c r="U130" s="194"/>
      <c r="AR130" s="195" t="s">
        <v>192</v>
      </c>
      <c r="AT130" s="196" t="s">
        <v>75</v>
      </c>
      <c r="AU130" s="196" t="s">
        <v>76</v>
      </c>
      <c r="AY130" s="195" t="s">
        <v>163</v>
      </c>
      <c r="BK130" s="197">
        <f>BK131+BK133</f>
        <v>0</v>
      </c>
    </row>
    <row r="131" spans="1:65" s="12" customFormat="1" ht="22.9" customHeight="1">
      <c r="B131" s="184"/>
      <c r="C131" s="185"/>
      <c r="D131" s="186" t="s">
        <v>75</v>
      </c>
      <c r="E131" s="198" t="s">
        <v>230</v>
      </c>
      <c r="F131" s="198" t="s">
        <v>231</v>
      </c>
      <c r="G131" s="185"/>
      <c r="H131" s="185"/>
      <c r="I131" s="188"/>
      <c r="J131" s="199">
        <f>BK131</f>
        <v>0</v>
      </c>
      <c r="K131" s="185"/>
      <c r="L131" s="190"/>
      <c r="M131" s="191"/>
      <c r="N131" s="192"/>
      <c r="O131" s="192"/>
      <c r="P131" s="193">
        <f>P132</f>
        <v>0</v>
      </c>
      <c r="Q131" s="192"/>
      <c r="R131" s="193">
        <f>R132</f>
        <v>0</v>
      </c>
      <c r="S131" s="192"/>
      <c r="T131" s="193">
        <f>T132</f>
        <v>0</v>
      </c>
      <c r="U131" s="194"/>
      <c r="AR131" s="195" t="s">
        <v>192</v>
      </c>
      <c r="AT131" s="196" t="s">
        <v>75</v>
      </c>
      <c r="AU131" s="196" t="s">
        <v>84</v>
      </c>
      <c r="AY131" s="195" t="s">
        <v>163</v>
      </c>
      <c r="BK131" s="197">
        <f>BK132</f>
        <v>0</v>
      </c>
    </row>
    <row r="132" spans="1:65" s="2" customFormat="1" ht="16.5" customHeight="1">
      <c r="A132" s="31"/>
      <c r="B132" s="32"/>
      <c r="C132" s="200" t="s">
        <v>8</v>
      </c>
      <c r="D132" s="200" t="s">
        <v>166</v>
      </c>
      <c r="E132" s="201" t="s">
        <v>232</v>
      </c>
      <c r="F132" s="202" t="s">
        <v>231</v>
      </c>
      <c r="G132" s="203" t="s">
        <v>233</v>
      </c>
      <c r="H132" s="225"/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234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234</v>
      </c>
      <c r="BM132" s="212" t="s">
        <v>313</v>
      </c>
    </row>
    <row r="133" spans="1:65" s="12" customFormat="1" ht="22.9" customHeight="1">
      <c r="B133" s="184"/>
      <c r="C133" s="185"/>
      <c r="D133" s="186" t="s">
        <v>75</v>
      </c>
      <c r="E133" s="198" t="s">
        <v>236</v>
      </c>
      <c r="F133" s="198" t="s">
        <v>237</v>
      </c>
      <c r="G133" s="185"/>
      <c r="H133" s="185"/>
      <c r="I133" s="188"/>
      <c r="J133" s="199">
        <f>BK133</f>
        <v>0</v>
      </c>
      <c r="K133" s="185"/>
      <c r="L133" s="190"/>
      <c r="M133" s="191"/>
      <c r="N133" s="192"/>
      <c r="O133" s="192"/>
      <c r="P133" s="193">
        <f>P134</f>
        <v>0</v>
      </c>
      <c r="Q133" s="192"/>
      <c r="R133" s="193">
        <f>R134</f>
        <v>0</v>
      </c>
      <c r="S133" s="192"/>
      <c r="T133" s="193">
        <f>T134</f>
        <v>0</v>
      </c>
      <c r="U133" s="194"/>
      <c r="AR133" s="195" t="s">
        <v>192</v>
      </c>
      <c r="AT133" s="196" t="s">
        <v>75</v>
      </c>
      <c r="AU133" s="196" t="s">
        <v>84</v>
      </c>
      <c r="AY133" s="195" t="s">
        <v>163</v>
      </c>
      <c r="BK133" s="197">
        <f>BK134</f>
        <v>0</v>
      </c>
    </row>
    <row r="134" spans="1:65" s="2" customFormat="1" ht="16.5" customHeight="1">
      <c r="A134" s="31"/>
      <c r="B134" s="32"/>
      <c r="C134" s="200" t="s">
        <v>125</v>
      </c>
      <c r="D134" s="200" t="s">
        <v>166</v>
      </c>
      <c r="E134" s="201" t="s">
        <v>238</v>
      </c>
      <c r="F134" s="202" t="s">
        <v>239</v>
      </c>
      <c r="G134" s="203" t="s">
        <v>233</v>
      </c>
      <c r="H134" s="225"/>
      <c r="I134" s="205"/>
      <c r="J134" s="206">
        <f>ROUND(I134*H134,2)</f>
        <v>0</v>
      </c>
      <c r="K134" s="207"/>
      <c r="L134" s="36"/>
      <c r="M134" s="226" t="s">
        <v>1</v>
      </c>
      <c r="N134" s="227" t="s">
        <v>41</v>
      </c>
      <c r="O134" s="228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29">
        <f>S134*H134</f>
        <v>0</v>
      </c>
      <c r="U134" s="230" t="s">
        <v>1</v>
      </c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2" t="s">
        <v>234</v>
      </c>
      <c r="AT134" s="212" t="s">
        <v>166</v>
      </c>
      <c r="AU134" s="212" t="s">
        <v>86</v>
      </c>
      <c r="AY134" s="14" t="s">
        <v>163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84</v>
      </c>
      <c r="BK134" s="213">
        <f>ROUND(I134*H134,2)</f>
        <v>0</v>
      </c>
      <c r="BL134" s="14" t="s">
        <v>234</v>
      </c>
      <c r="BM134" s="212" t="s">
        <v>314</v>
      </c>
    </row>
    <row r="135" spans="1:65" s="2" customFormat="1" ht="6.95" customHeight="1">
      <c r="A135" s="31"/>
      <c r="B135" s="51"/>
      <c r="C135" s="52"/>
      <c r="D135" s="52"/>
      <c r="E135" s="52"/>
      <c r="F135" s="52"/>
      <c r="G135" s="52"/>
      <c r="H135" s="52"/>
      <c r="I135" s="149"/>
      <c r="J135" s="52"/>
      <c r="K135" s="52"/>
      <c r="L135" s="36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sheetProtection algorithmName="SHA-512" hashValue="+jLxF9d5UAuJqnSLuEx/k/9UBcY3WgA9tQOTNo7yMp7BH0WwfXdqRmwbpuSaBsTbV5KH2DaafPb5kVzj4/VQ9w==" saltValue="hO5YyFEP/BN9ReqWOc8biMOmruCftuSdHEuOYYQFwPGy3U6WfjgvHMrt8Gi4zg1EfUuqwr3oRytBB6FsrhpRVQ==" spinCount="100000" sheet="1" objects="1" scenarios="1" formatColumns="0" formatRows="0" autoFilter="0"/>
  <autoFilter ref="C120:K134" xr:uid="{00000000-0009-0000-0000-00000D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135"/>
  <sheetViews>
    <sheetView showGridLines="0" topLeftCell="A10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124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400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ROUND((SUM(BE121:BE134)),  2)</f>
        <v>0</v>
      </c>
      <c r="G33" s="31"/>
      <c r="H33" s="31"/>
      <c r="I33" s="128">
        <v>0.21</v>
      </c>
      <c r="J33" s="127">
        <f>ROUND(((SUM(BE121:BE134))*I33),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ROUND((SUM(BF121:BF134)),  2)</f>
        <v>0</v>
      </c>
      <c r="G34" s="31"/>
      <c r="H34" s="31"/>
      <c r="I34" s="128">
        <v>0.15</v>
      </c>
      <c r="J34" s="127">
        <f>ROUND(((SUM(BF121:BF134))*I34),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ROUND((SUM(BG121:BG134)),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ROUND((SUM(BH121:BH134)),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ROUND((SUM(BI121:BI134)),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15 - Místnost č. 418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J122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142</v>
      </c>
      <c r="E98" s="168"/>
      <c r="F98" s="168"/>
      <c r="G98" s="168"/>
      <c r="H98" s="168"/>
      <c r="I98" s="169"/>
      <c r="J98" s="170">
        <f>J123</f>
        <v>0</v>
      </c>
      <c r="K98" s="166"/>
      <c r="L98" s="171"/>
    </row>
    <row r="99" spans="1:31" s="9" customFormat="1" ht="24.95" customHeight="1">
      <c r="B99" s="158"/>
      <c r="C99" s="159"/>
      <c r="D99" s="160" t="s">
        <v>144</v>
      </c>
      <c r="E99" s="161"/>
      <c r="F99" s="161"/>
      <c r="G99" s="161"/>
      <c r="H99" s="161"/>
      <c r="I99" s="162"/>
      <c r="J99" s="163">
        <f>J130</f>
        <v>0</v>
      </c>
      <c r="K99" s="159"/>
      <c r="L99" s="164"/>
    </row>
    <row r="100" spans="1:31" s="10" customFormat="1" ht="19.899999999999999" customHeight="1">
      <c r="B100" s="165"/>
      <c r="C100" s="166"/>
      <c r="D100" s="167" t="s">
        <v>145</v>
      </c>
      <c r="E100" s="168"/>
      <c r="F100" s="168"/>
      <c r="G100" s="168"/>
      <c r="H100" s="168"/>
      <c r="I100" s="169"/>
      <c r="J100" s="170">
        <f>J131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146</v>
      </c>
      <c r="E101" s="168"/>
      <c r="F101" s="168"/>
      <c r="G101" s="168"/>
      <c r="H101" s="168"/>
      <c r="I101" s="169"/>
      <c r="J101" s="170">
        <f>J133</f>
        <v>0</v>
      </c>
      <c r="K101" s="166"/>
      <c r="L101" s="171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112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149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152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147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73" t="str">
        <f>E7</f>
        <v>STAVEBNÍ ÚPRAVY - VŠE FM J. HRADEC</v>
      </c>
      <c r="F111" s="274"/>
      <c r="G111" s="274"/>
      <c r="H111" s="274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132</v>
      </c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54" t="str">
        <f>E9</f>
        <v>15 - Místnost č. 418</v>
      </c>
      <c r="F113" s="272"/>
      <c r="G113" s="272"/>
      <c r="H113" s="272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VŠE FM J. HRADEC, JAROŠOVSKÁ 117/II</v>
      </c>
      <c r="G115" s="33"/>
      <c r="H115" s="33"/>
      <c r="I115" s="114" t="s">
        <v>22</v>
      </c>
      <c r="J115" s="63">
        <f>IF(J12="","",J12)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3"/>
      <c r="E117" s="33"/>
      <c r="F117" s="24" t="str">
        <f>E15</f>
        <v xml:space="preserve"> </v>
      </c>
      <c r="G117" s="33"/>
      <c r="H117" s="33"/>
      <c r="I117" s="114" t="s">
        <v>29</v>
      </c>
      <c r="J117" s="29" t="str">
        <f>E21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7.95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114" t="s">
        <v>31</v>
      </c>
      <c r="J118" s="29" t="str">
        <f>E24</f>
        <v/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148</v>
      </c>
      <c r="D120" s="175" t="s">
        <v>61</v>
      </c>
      <c r="E120" s="175" t="s">
        <v>57</v>
      </c>
      <c r="F120" s="175" t="s">
        <v>58</v>
      </c>
      <c r="G120" s="175" t="s">
        <v>149</v>
      </c>
      <c r="H120" s="175" t="s">
        <v>150</v>
      </c>
      <c r="I120" s="176" t="s">
        <v>151</v>
      </c>
      <c r="J120" s="177" t="s">
        <v>136</v>
      </c>
      <c r="K120" s="178" t="s">
        <v>152</v>
      </c>
      <c r="L120" s="179"/>
      <c r="M120" s="72" t="s">
        <v>1</v>
      </c>
      <c r="N120" s="73" t="s">
        <v>40</v>
      </c>
      <c r="O120" s="73" t="s">
        <v>153</v>
      </c>
      <c r="P120" s="73" t="s">
        <v>154</v>
      </c>
      <c r="Q120" s="73" t="s">
        <v>155</v>
      </c>
      <c r="R120" s="73" t="s">
        <v>156</v>
      </c>
      <c r="S120" s="73" t="s">
        <v>157</v>
      </c>
      <c r="T120" s="73" t="s">
        <v>158</v>
      </c>
      <c r="U120" s="74" t="s">
        <v>159</v>
      </c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22.9" customHeight="1">
      <c r="A121" s="31"/>
      <c r="B121" s="32"/>
      <c r="C121" s="79" t="s">
        <v>160</v>
      </c>
      <c r="D121" s="33"/>
      <c r="E121" s="33"/>
      <c r="F121" s="33"/>
      <c r="G121" s="33"/>
      <c r="H121" s="33"/>
      <c r="I121" s="112"/>
      <c r="J121" s="180">
        <f>BK121</f>
        <v>0</v>
      </c>
      <c r="K121" s="33"/>
      <c r="L121" s="36"/>
      <c r="M121" s="75"/>
      <c r="N121" s="181"/>
      <c r="O121" s="76"/>
      <c r="P121" s="182">
        <f>P122+P130</f>
        <v>0</v>
      </c>
      <c r="Q121" s="76"/>
      <c r="R121" s="182">
        <f>R122+R130</f>
        <v>0.211505</v>
      </c>
      <c r="S121" s="76"/>
      <c r="T121" s="182">
        <f>T122+T130</f>
        <v>5.2499999999999998E-2</v>
      </c>
      <c r="U121" s="77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75</v>
      </c>
      <c r="AU121" s="14" t="s">
        <v>138</v>
      </c>
      <c r="BK121" s="183">
        <f>BK122+BK130</f>
        <v>0</v>
      </c>
    </row>
    <row r="122" spans="1:65" s="12" customFormat="1" ht="25.9" customHeight="1">
      <c r="B122" s="184"/>
      <c r="C122" s="185"/>
      <c r="D122" s="186" t="s">
        <v>75</v>
      </c>
      <c r="E122" s="187" t="s">
        <v>161</v>
      </c>
      <c r="F122" s="187" t="s">
        <v>162</v>
      </c>
      <c r="G122" s="185"/>
      <c r="H122" s="185"/>
      <c r="I122" s="188"/>
      <c r="J122" s="189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0.211505</v>
      </c>
      <c r="S122" s="192"/>
      <c r="T122" s="193">
        <f>T123</f>
        <v>5.2499999999999998E-2</v>
      </c>
      <c r="U122" s="194"/>
      <c r="AR122" s="195" t="s">
        <v>86</v>
      </c>
      <c r="AT122" s="196" t="s">
        <v>75</v>
      </c>
      <c r="AU122" s="196" t="s">
        <v>76</v>
      </c>
      <c r="AY122" s="195" t="s">
        <v>163</v>
      </c>
      <c r="BK122" s="197">
        <f>BK123</f>
        <v>0</v>
      </c>
    </row>
    <row r="123" spans="1:65" s="12" customFormat="1" ht="22.9" customHeight="1">
      <c r="B123" s="184"/>
      <c r="C123" s="185"/>
      <c r="D123" s="186" t="s">
        <v>75</v>
      </c>
      <c r="E123" s="198" t="s">
        <v>196</v>
      </c>
      <c r="F123" s="198" t="s">
        <v>197</v>
      </c>
      <c r="G123" s="185"/>
      <c r="H123" s="185"/>
      <c r="I123" s="188"/>
      <c r="J123" s="199">
        <f>BK123</f>
        <v>0</v>
      </c>
      <c r="K123" s="185"/>
      <c r="L123" s="190"/>
      <c r="M123" s="191"/>
      <c r="N123" s="192"/>
      <c r="O123" s="192"/>
      <c r="P123" s="193">
        <f>SUM(P124:P129)</f>
        <v>0</v>
      </c>
      <c r="Q123" s="192"/>
      <c r="R123" s="193">
        <f>SUM(R124:R129)</f>
        <v>0.211505</v>
      </c>
      <c r="S123" s="192"/>
      <c r="T123" s="193">
        <f>SUM(T124:T129)</f>
        <v>5.2499999999999998E-2</v>
      </c>
      <c r="U123" s="194"/>
      <c r="AR123" s="195" t="s">
        <v>86</v>
      </c>
      <c r="AT123" s="196" t="s">
        <v>75</v>
      </c>
      <c r="AU123" s="196" t="s">
        <v>84</v>
      </c>
      <c r="AY123" s="195" t="s">
        <v>163</v>
      </c>
      <c r="BK123" s="197">
        <f>SUM(BK124:BK129)</f>
        <v>0</v>
      </c>
    </row>
    <row r="124" spans="1:65" s="2" customFormat="1" ht="24" customHeight="1">
      <c r="A124" s="31"/>
      <c r="B124" s="32"/>
      <c r="C124" s="200" t="s">
        <v>7</v>
      </c>
      <c r="D124" s="200" t="s">
        <v>166</v>
      </c>
      <c r="E124" s="201" t="s">
        <v>290</v>
      </c>
      <c r="F124" s="202" t="s">
        <v>396</v>
      </c>
      <c r="G124" s="203" t="s">
        <v>175</v>
      </c>
      <c r="H124" s="204">
        <v>21</v>
      </c>
      <c r="I124" s="205"/>
      <c r="J124" s="206">
        <f t="shared" ref="J124:J129" si="0">ROUND(I124*H124,2)</f>
        <v>0</v>
      </c>
      <c r="K124" s="207"/>
      <c r="L124" s="36"/>
      <c r="M124" s="208" t="s">
        <v>1</v>
      </c>
      <c r="N124" s="209" t="s">
        <v>41</v>
      </c>
      <c r="O124" s="68"/>
      <c r="P124" s="210">
        <f t="shared" ref="P124:P129" si="1">O124*H124</f>
        <v>0</v>
      </c>
      <c r="Q124" s="210">
        <v>0</v>
      </c>
      <c r="R124" s="210">
        <f t="shared" ref="R124:R129" si="2">Q124*H124</f>
        <v>0</v>
      </c>
      <c r="S124" s="210">
        <v>2.5000000000000001E-3</v>
      </c>
      <c r="T124" s="210">
        <f t="shared" ref="T124:T129" si="3">S124*H124</f>
        <v>5.2499999999999998E-2</v>
      </c>
      <c r="U124" s="211" t="s">
        <v>1</v>
      </c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2" t="s">
        <v>125</v>
      </c>
      <c r="AT124" s="212" t="s">
        <v>166</v>
      </c>
      <c r="AU124" s="212" t="s">
        <v>86</v>
      </c>
      <c r="AY124" s="14" t="s">
        <v>163</v>
      </c>
      <c r="BE124" s="213">
        <f t="shared" ref="BE124:BE129" si="4">IF(N124="základní",J124,0)</f>
        <v>0</v>
      </c>
      <c r="BF124" s="213">
        <f t="shared" ref="BF124:BF129" si="5">IF(N124="snížená",J124,0)</f>
        <v>0</v>
      </c>
      <c r="BG124" s="213">
        <f t="shared" ref="BG124:BG129" si="6">IF(N124="zákl. přenesená",J124,0)</f>
        <v>0</v>
      </c>
      <c r="BH124" s="213">
        <f t="shared" ref="BH124:BH129" si="7">IF(N124="sníž. přenesená",J124,0)</f>
        <v>0</v>
      </c>
      <c r="BI124" s="213">
        <f t="shared" ref="BI124:BI129" si="8">IF(N124="nulová",J124,0)</f>
        <v>0</v>
      </c>
      <c r="BJ124" s="14" t="s">
        <v>84</v>
      </c>
      <c r="BK124" s="213">
        <f t="shared" ref="BK124:BK129" si="9">ROUND(I124*H124,2)</f>
        <v>0</v>
      </c>
      <c r="BL124" s="14" t="s">
        <v>125</v>
      </c>
      <c r="BM124" s="212" t="s">
        <v>292</v>
      </c>
    </row>
    <row r="125" spans="1:65" s="2" customFormat="1" ht="24" customHeight="1">
      <c r="A125" s="31"/>
      <c r="B125" s="32"/>
      <c r="C125" s="200" t="s">
        <v>293</v>
      </c>
      <c r="D125" s="200" t="s">
        <v>166</v>
      </c>
      <c r="E125" s="201" t="s">
        <v>294</v>
      </c>
      <c r="F125" s="202" t="s">
        <v>295</v>
      </c>
      <c r="G125" s="203" t="s">
        <v>175</v>
      </c>
      <c r="H125" s="204">
        <v>21</v>
      </c>
      <c r="I125" s="205"/>
      <c r="J125" s="206">
        <f t="shared" si="0"/>
        <v>0</v>
      </c>
      <c r="K125" s="207"/>
      <c r="L125" s="36"/>
      <c r="M125" s="208" t="s">
        <v>1</v>
      </c>
      <c r="N125" s="209" t="s">
        <v>41</v>
      </c>
      <c r="O125" s="68"/>
      <c r="P125" s="210">
        <f t="shared" si="1"/>
        <v>0</v>
      </c>
      <c r="Q125" s="210">
        <v>7.5799999999999999E-3</v>
      </c>
      <c r="R125" s="210">
        <f t="shared" si="2"/>
        <v>0.15917999999999999</v>
      </c>
      <c r="S125" s="210">
        <v>0</v>
      </c>
      <c r="T125" s="210">
        <f t="shared" si="3"/>
        <v>0</v>
      </c>
      <c r="U125" s="211" t="s">
        <v>1</v>
      </c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2" t="s">
        <v>125</v>
      </c>
      <c r="AT125" s="212" t="s">
        <v>166</v>
      </c>
      <c r="AU125" s="212" t="s">
        <v>86</v>
      </c>
      <c r="AY125" s="14" t="s">
        <v>163</v>
      </c>
      <c r="BE125" s="213">
        <f t="shared" si="4"/>
        <v>0</v>
      </c>
      <c r="BF125" s="213">
        <f t="shared" si="5"/>
        <v>0</v>
      </c>
      <c r="BG125" s="213">
        <f t="shared" si="6"/>
        <v>0</v>
      </c>
      <c r="BH125" s="213">
        <f t="shared" si="7"/>
        <v>0</v>
      </c>
      <c r="BI125" s="213">
        <f t="shared" si="8"/>
        <v>0</v>
      </c>
      <c r="BJ125" s="14" t="s">
        <v>84</v>
      </c>
      <c r="BK125" s="213">
        <f t="shared" si="9"/>
        <v>0</v>
      </c>
      <c r="BL125" s="14" t="s">
        <v>125</v>
      </c>
      <c r="BM125" s="212" t="s">
        <v>296</v>
      </c>
    </row>
    <row r="126" spans="1:65" s="2" customFormat="1" ht="16.5" customHeight="1">
      <c r="A126" s="31"/>
      <c r="B126" s="32"/>
      <c r="C126" s="200" t="s">
        <v>297</v>
      </c>
      <c r="D126" s="200" t="s">
        <v>166</v>
      </c>
      <c r="E126" s="201" t="s">
        <v>298</v>
      </c>
      <c r="F126" s="202" t="s">
        <v>299</v>
      </c>
      <c r="G126" s="203" t="s">
        <v>175</v>
      </c>
      <c r="H126" s="204">
        <v>21</v>
      </c>
      <c r="I126" s="205"/>
      <c r="J126" s="206">
        <f t="shared" si="0"/>
        <v>0</v>
      </c>
      <c r="K126" s="207"/>
      <c r="L126" s="36"/>
      <c r="M126" s="208" t="s">
        <v>1</v>
      </c>
      <c r="N126" s="209" t="s">
        <v>41</v>
      </c>
      <c r="O126" s="68"/>
      <c r="P126" s="210">
        <f t="shared" si="1"/>
        <v>0</v>
      </c>
      <c r="Q126" s="210">
        <v>5.0000000000000001E-4</v>
      </c>
      <c r="R126" s="210">
        <f t="shared" si="2"/>
        <v>1.0500000000000001E-2</v>
      </c>
      <c r="S126" s="210">
        <v>0</v>
      </c>
      <c r="T126" s="210">
        <f t="shared" si="3"/>
        <v>0</v>
      </c>
      <c r="U126" s="211" t="s">
        <v>1</v>
      </c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2" t="s">
        <v>125</v>
      </c>
      <c r="AT126" s="212" t="s">
        <v>166</v>
      </c>
      <c r="AU126" s="212" t="s">
        <v>86</v>
      </c>
      <c r="AY126" s="14" t="s">
        <v>163</v>
      </c>
      <c r="BE126" s="213">
        <f t="shared" si="4"/>
        <v>0</v>
      </c>
      <c r="BF126" s="213">
        <f t="shared" si="5"/>
        <v>0</v>
      </c>
      <c r="BG126" s="213">
        <f t="shared" si="6"/>
        <v>0</v>
      </c>
      <c r="BH126" s="213">
        <f t="shared" si="7"/>
        <v>0</v>
      </c>
      <c r="BI126" s="213">
        <f t="shared" si="8"/>
        <v>0</v>
      </c>
      <c r="BJ126" s="14" t="s">
        <v>84</v>
      </c>
      <c r="BK126" s="213">
        <f t="shared" si="9"/>
        <v>0</v>
      </c>
      <c r="BL126" s="14" t="s">
        <v>125</v>
      </c>
      <c r="BM126" s="212" t="s">
        <v>300</v>
      </c>
    </row>
    <row r="127" spans="1:65" s="2" customFormat="1" ht="16.5" customHeight="1">
      <c r="A127" s="31"/>
      <c r="B127" s="32"/>
      <c r="C127" s="214" t="s">
        <v>301</v>
      </c>
      <c r="D127" s="214" t="s">
        <v>178</v>
      </c>
      <c r="E127" s="215" t="s">
        <v>302</v>
      </c>
      <c r="F127" s="216" t="s">
        <v>303</v>
      </c>
      <c r="G127" s="217" t="s">
        <v>175</v>
      </c>
      <c r="H127" s="218">
        <v>23.1</v>
      </c>
      <c r="I127" s="219"/>
      <c r="J127" s="220">
        <f t="shared" si="0"/>
        <v>0</v>
      </c>
      <c r="K127" s="221"/>
      <c r="L127" s="222"/>
      <c r="M127" s="223" t="s">
        <v>1</v>
      </c>
      <c r="N127" s="224" t="s">
        <v>41</v>
      </c>
      <c r="O127" s="68"/>
      <c r="P127" s="210">
        <f t="shared" si="1"/>
        <v>0</v>
      </c>
      <c r="Q127" s="210">
        <v>1.75E-3</v>
      </c>
      <c r="R127" s="210">
        <f t="shared" si="2"/>
        <v>4.0425000000000003E-2</v>
      </c>
      <c r="S127" s="210">
        <v>0</v>
      </c>
      <c r="T127" s="210">
        <f t="shared" si="3"/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181</v>
      </c>
      <c r="AT127" s="212" t="s">
        <v>178</v>
      </c>
      <c r="AU127" s="212" t="s">
        <v>86</v>
      </c>
      <c r="AY127" s="14" t="s">
        <v>163</v>
      </c>
      <c r="BE127" s="213">
        <f t="shared" si="4"/>
        <v>0</v>
      </c>
      <c r="BF127" s="213">
        <f t="shared" si="5"/>
        <v>0</v>
      </c>
      <c r="BG127" s="213">
        <f t="shared" si="6"/>
        <v>0</v>
      </c>
      <c r="BH127" s="213">
        <f t="shared" si="7"/>
        <v>0</v>
      </c>
      <c r="BI127" s="213">
        <f t="shared" si="8"/>
        <v>0</v>
      </c>
      <c r="BJ127" s="14" t="s">
        <v>84</v>
      </c>
      <c r="BK127" s="213">
        <f t="shared" si="9"/>
        <v>0</v>
      </c>
      <c r="BL127" s="14" t="s">
        <v>125</v>
      </c>
      <c r="BM127" s="212" t="s">
        <v>304</v>
      </c>
    </row>
    <row r="128" spans="1:65" s="2" customFormat="1" ht="16.5" customHeight="1">
      <c r="A128" s="31"/>
      <c r="B128" s="32"/>
      <c r="C128" s="200" t="s">
        <v>207</v>
      </c>
      <c r="D128" s="200" t="s">
        <v>166</v>
      </c>
      <c r="E128" s="201" t="s">
        <v>198</v>
      </c>
      <c r="F128" s="202" t="s">
        <v>199</v>
      </c>
      <c r="G128" s="203" t="s">
        <v>200</v>
      </c>
      <c r="H128" s="204">
        <v>20</v>
      </c>
      <c r="I128" s="205"/>
      <c r="J128" s="206">
        <f t="shared" si="0"/>
        <v>0</v>
      </c>
      <c r="K128" s="207"/>
      <c r="L128" s="36"/>
      <c r="M128" s="208" t="s">
        <v>1</v>
      </c>
      <c r="N128" s="209" t="s">
        <v>41</v>
      </c>
      <c r="O128" s="68"/>
      <c r="P128" s="210">
        <f t="shared" si="1"/>
        <v>0</v>
      </c>
      <c r="Q128" s="210">
        <v>1.0000000000000001E-5</v>
      </c>
      <c r="R128" s="210">
        <f t="shared" si="2"/>
        <v>2.0000000000000001E-4</v>
      </c>
      <c r="S128" s="210">
        <v>0</v>
      </c>
      <c r="T128" s="210">
        <f t="shared" si="3"/>
        <v>0</v>
      </c>
      <c r="U128" s="211" t="s">
        <v>1</v>
      </c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2" t="s">
        <v>125</v>
      </c>
      <c r="AT128" s="212" t="s">
        <v>166</v>
      </c>
      <c r="AU128" s="212" t="s">
        <v>86</v>
      </c>
      <c r="AY128" s="14" t="s">
        <v>163</v>
      </c>
      <c r="BE128" s="213">
        <f t="shared" si="4"/>
        <v>0</v>
      </c>
      <c r="BF128" s="213">
        <f t="shared" si="5"/>
        <v>0</v>
      </c>
      <c r="BG128" s="213">
        <f t="shared" si="6"/>
        <v>0</v>
      </c>
      <c r="BH128" s="213">
        <f t="shared" si="7"/>
        <v>0</v>
      </c>
      <c r="BI128" s="213">
        <f t="shared" si="8"/>
        <v>0</v>
      </c>
      <c r="BJ128" s="14" t="s">
        <v>84</v>
      </c>
      <c r="BK128" s="213">
        <f t="shared" si="9"/>
        <v>0</v>
      </c>
      <c r="BL128" s="14" t="s">
        <v>125</v>
      </c>
      <c r="BM128" s="212" t="s">
        <v>305</v>
      </c>
    </row>
    <row r="129" spans="1:65" s="2" customFormat="1" ht="16.5" customHeight="1">
      <c r="A129" s="31"/>
      <c r="B129" s="32"/>
      <c r="C129" s="214" t="s">
        <v>211</v>
      </c>
      <c r="D129" s="214" t="s">
        <v>178</v>
      </c>
      <c r="E129" s="215" t="s">
        <v>202</v>
      </c>
      <c r="F129" s="216" t="s">
        <v>203</v>
      </c>
      <c r="G129" s="217" t="s">
        <v>200</v>
      </c>
      <c r="H129" s="218">
        <v>20</v>
      </c>
      <c r="I129" s="219"/>
      <c r="J129" s="220">
        <f t="shared" si="0"/>
        <v>0</v>
      </c>
      <c r="K129" s="221"/>
      <c r="L129" s="222"/>
      <c r="M129" s="223" t="s">
        <v>1</v>
      </c>
      <c r="N129" s="224" t="s">
        <v>41</v>
      </c>
      <c r="O129" s="68"/>
      <c r="P129" s="210">
        <f t="shared" si="1"/>
        <v>0</v>
      </c>
      <c r="Q129" s="210">
        <v>6.0000000000000002E-5</v>
      </c>
      <c r="R129" s="210">
        <f t="shared" si="2"/>
        <v>1.2000000000000001E-3</v>
      </c>
      <c r="S129" s="210">
        <v>0</v>
      </c>
      <c r="T129" s="210">
        <f t="shared" si="3"/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181</v>
      </c>
      <c r="AT129" s="212" t="s">
        <v>178</v>
      </c>
      <c r="AU129" s="212" t="s">
        <v>86</v>
      </c>
      <c r="AY129" s="14" t="s">
        <v>163</v>
      </c>
      <c r="BE129" s="213">
        <f t="shared" si="4"/>
        <v>0</v>
      </c>
      <c r="BF129" s="213">
        <f t="shared" si="5"/>
        <v>0</v>
      </c>
      <c r="BG129" s="213">
        <f t="shared" si="6"/>
        <v>0</v>
      </c>
      <c r="BH129" s="213">
        <f t="shared" si="7"/>
        <v>0</v>
      </c>
      <c r="BI129" s="213">
        <f t="shared" si="8"/>
        <v>0</v>
      </c>
      <c r="BJ129" s="14" t="s">
        <v>84</v>
      </c>
      <c r="BK129" s="213">
        <f t="shared" si="9"/>
        <v>0</v>
      </c>
      <c r="BL129" s="14" t="s">
        <v>125</v>
      </c>
      <c r="BM129" s="212" t="s">
        <v>306</v>
      </c>
    </row>
    <row r="130" spans="1:65" s="12" customFormat="1" ht="25.9" customHeight="1">
      <c r="B130" s="184"/>
      <c r="C130" s="185"/>
      <c r="D130" s="186" t="s">
        <v>75</v>
      </c>
      <c r="E130" s="187" t="s">
        <v>228</v>
      </c>
      <c r="F130" s="187" t="s">
        <v>229</v>
      </c>
      <c r="G130" s="185"/>
      <c r="H130" s="185"/>
      <c r="I130" s="188"/>
      <c r="J130" s="189">
        <f>BK130</f>
        <v>0</v>
      </c>
      <c r="K130" s="185"/>
      <c r="L130" s="190"/>
      <c r="M130" s="191"/>
      <c r="N130" s="192"/>
      <c r="O130" s="192"/>
      <c r="P130" s="193">
        <f>P131+P133</f>
        <v>0</v>
      </c>
      <c r="Q130" s="192"/>
      <c r="R130" s="193">
        <f>R131+R133</f>
        <v>0</v>
      </c>
      <c r="S130" s="192"/>
      <c r="T130" s="193">
        <f>T131+T133</f>
        <v>0</v>
      </c>
      <c r="U130" s="194"/>
      <c r="AR130" s="195" t="s">
        <v>192</v>
      </c>
      <c r="AT130" s="196" t="s">
        <v>75</v>
      </c>
      <c r="AU130" s="196" t="s">
        <v>76</v>
      </c>
      <c r="AY130" s="195" t="s">
        <v>163</v>
      </c>
      <c r="BK130" s="197">
        <f>BK131+BK133</f>
        <v>0</v>
      </c>
    </row>
    <row r="131" spans="1:65" s="12" customFormat="1" ht="22.9" customHeight="1">
      <c r="B131" s="184"/>
      <c r="C131" s="185"/>
      <c r="D131" s="186" t="s">
        <v>75</v>
      </c>
      <c r="E131" s="198" t="s">
        <v>230</v>
      </c>
      <c r="F131" s="198" t="s">
        <v>231</v>
      </c>
      <c r="G131" s="185"/>
      <c r="H131" s="185"/>
      <c r="I131" s="188"/>
      <c r="J131" s="199">
        <f>BK131</f>
        <v>0</v>
      </c>
      <c r="K131" s="185"/>
      <c r="L131" s="190"/>
      <c r="M131" s="191"/>
      <c r="N131" s="192"/>
      <c r="O131" s="192"/>
      <c r="P131" s="193">
        <f>P132</f>
        <v>0</v>
      </c>
      <c r="Q131" s="192"/>
      <c r="R131" s="193">
        <f>R132</f>
        <v>0</v>
      </c>
      <c r="S131" s="192"/>
      <c r="T131" s="193">
        <f>T132</f>
        <v>0</v>
      </c>
      <c r="U131" s="194"/>
      <c r="AR131" s="195" t="s">
        <v>192</v>
      </c>
      <c r="AT131" s="196" t="s">
        <v>75</v>
      </c>
      <c r="AU131" s="196" t="s">
        <v>84</v>
      </c>
      <c r="AY131" s="195" t="s">
        <v>163</v>
      </c>
      <c r="BK131" s="197">
        <f>BK132</f>
        <v>0</v>
      </c>
    </row>
    <row r="132" spans="1:65" s="2" customFormat="1" ht="16.5" customHeight="1">
      <c r="A132" s="31"/>
      <c r="B132" s="32"/>
      <c r="C132" s="200" t="s">
        <v>8</v>
      </c>
      <c r="D132" s="200" t="s">
        <v>166</v>
      </c>
      <c r="E132" s="201" t="s">
        <v>232</v>
      </c>
      <c r="F132" s="202" t="s">
        <v>231</v>
      </c>
      <c r="G132" s="203" t="s">
        <v>233</v>
      </c>
      <c r="H132" s="225"/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234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234</v>
      </c>
      <c r="BM132" s="212" t="s">
        <v>313</v>
      </c>
    </row>
    <row r="133" spans="1:65" s="12" customFormat="1" ht="22.9" customHeight="1">
      <c r="B133" s="184"/>
      <c r="C133" s="185"/>
      <c r="D133" s="186" t="s">
        <v>75</v>
      </c>
      <c r="E133" s="198" t="s">
        <v>236</v>
      </c>
      <c r="F133" s="198" t="s">
        <v>237</v>
      </c>
      <c r="G133" s="185"/>
      <c r="H133" s="185"/>
      <c r="I133" s="188"/>
      <c r="J133" s="199">
        <f>BK133</f>
        <v>0</v>
      </c>
      <c r="K133" s="185"/>
      <c r="L133" s="190"/>
      <c r="M133" s="191"/>
      <c r="N133" s="192"/>
      <c r="O133" s="192"/>
      <c r="P133" s="193">
        <f>P134</f>
        <v>0</v>
      </c>
      <c r="Q133" s="192"/>
      <c r="R133" s="193">
        <f>R134</f>
        <v>0</v>
      </c>
      <c r="S133" s="192"/>
      <c r="T133" s="193">
        <f>T134</f>
        <v>0</v>
      </c>
      <c r="U133" s="194"/>
      <c r="AR133" s="195" t="s">
        <v>192</v>
      </c>
      <c r="AT133" s="196" t="s">
        <v>75</v>
      </c>
      <c r="AU133" s="196" t="s">
        <v>84</v>
      </c>
      <c r="AY133" s="195" t="s">
        <v>163</v>
      </c>
      <c r="BK133" s="197">
        <f>BK134</f>
        <v>0</v>
      </c>
    </row>
    <row r="134" spans="1:65" s="2" customFormat="1" ht="16.5" customHeight="1">
      <c r="A134" s="31"/>
      <c r="B134" s="32"/>
      <c r="C134" s="200" t="s">
        <v>125</v>
      </c>
      <c r="D134" s="200" t="s">
        <v>166</v>
      </c>
      <c r="E134" s="201" t="s">
        <v>238</v>
      </c>
      <c r="F134" s="202" t="s">
        <v>239</v>
      </c>
      <c r="G134" s="203" t="s">
        <v>233</v>
      </c>
      <c r="H134" s="225"/>
      <c r="I134" s="205"/>
      <c r="J134" s="206">
        <f>ROUND(I134*H134,2)</f>
        <v>0</v>
      </c>
      <c r="K134" s="207"/>
      <c r="L134" s="36"/>
      <c r="M134" s="226" t="s">
        <v>1</v>
      </c>
      <c r="N134" s="227" t="s">
        <v>41</v>
      </c>
      <c r="O134" s="228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29">
        <f>S134*H134</f>
        <v>0</v>
      </c>
      <c r="U134" s="230" t="s">
        <v>1</v>
      </c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2" t="s">
        <v>234</v>
      </c>
      <c r="AT134" s="212" t="s">
        <v>166</v>
      </c>
      <c r="AU134" s="212" t="s">
        <v>86</v>
      </c>
      <c r="AY134" s="14" t="s">
        <v>163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84</v>
      </c>
      <c r="BK134" s="213">
        <f>ROUND(I134*H134,2)</f>
        <v>0</v>
      </c>
      <c r="BL134" s="14" t="s">
        <v>234</v>
      </c>
      <c r="BM134" s="212" t="s">
        <v>314</v>
      </c>
    </row>
    <row r="135" spans="1:65" s="2" customFormat="1" ht="6.95" customHeight="1">
      <c r="A135" s="31"/>
      <c r="B135" s="51"/>
      <c r="C135" s="52"/>
      <c r="D135" s="52"/>
      <c r="E135" s="52"/>
      <c r="F135" s="52"/>
      <c r="G135" s="52"/>
      <c r="H135" s="52"/>
      <c r="I135" s="149"/>
      <c r="J135" s="52"/>
      <c r="K135" s="52"/>
      <c r="L135" s="36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sheetProtection algorithmName="SHA-512" hashValue="UWR0KXeUsQ92lJYFKuYquGp6iR6icMbamL11yBMIm0CUsYNdmO4O7AAW3aTWHbgRC8h4QHpG8SLInLv3qp8Trw==" saltValue="3fdZZq843yX2ckvQ0jl5lpk/6Ag9m6Gx+gXK/oCpf7T4TAlHv/pn2KEudeJJHkKwTVV3pcAHvtB27oQE1Grq7A==" spinCount="100000" sheet="1" objects="1" scenarios="1" formatColumns="0" formatRows="0" autoFilter="0"/>
  <autoFilter ref="C120:K134" xr:uid="{00000000-0009-0000-0000-00000E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2:BM135"/>
  <sheetViews>
    <sheetView showGridLines="0" topLeftCell="A9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127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401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ROUND((SUM(BE121:BE134)),  2)</f>
        <v>0</v>
      </c>
      <c r="G33" s="31"/>
      <c r="H33" s="31"/>
      <c r="I33" s="128">
        <v>0.21</v>
      </c>
      <c r="J33" s="127">
        <f>ROUND(((SUM(BE121:BE134))*I33),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ROUND((SUM(BF121:BF134)),  2)</f>
        <v>0</v>
      </c>
      <c r="G34" s="31"/>
      <c r="H34" s="31"/>
      <c r="I34" s="128">
        <v>0.15</v>
      </c>
      <c r="J34" s="127">
        <f>ROUND(((SUM(BF121:BF134))*I34),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ROUND((SUM(BG121:BG134)),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ROUND((SUM(BH121:BH134)),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ROUND((SUM(BI121:BI134)),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16 - Místnost č. 565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J122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142</v>
      </c>
      <c r="E98" s="168"/>
      <c r="F98" s="168"/>
      <c r="G98" s="168"/>
      <c r="H98" s="168"/>
      <c r="I98" s="169"/>
      <c r="J98" s="170">
        <f>J123</f>
        <v>0</v>
      </c>
      <c r="K98" s="166"/>
      <c r="L98" s="171"/>
    </row>
    <row r="99" spans="1:31" s="9" customFormat="1" ht="24.95" customHeight="1">
      <c r="B99" s="158"/>
      <c r="C99" s="159"/>
      <c r="D99" s="160" t="s">
        <v>144</v>
      </c>
      <c r="E99" s="161"/>
      <c r="F99" s="161"/>
      <c r="G99" s="161"/>
      <c r="H99" s="161"/>
      <c r="I99" s="162"/>
      <c r="J99" s="163">
        <f>J130</f>
        <v>0</v>
      </c>
      <c r="K99" s="159"/>
      <c r="L99" s="164"/>
    </row>
    <row r="100" spans="1:31" s="10" customFormat="1" ht="19.899999999999999" customHeight="1">
      <c r="B100" s="165"/>
      <c r="C100" s="166"/>
      <c r="D100" s="167" t="s">
        <v>145</v>
      </c>
      <c r="E100" s="168"/>
      <c r="F100" s="168"/>
      <c r="G100" s="168"/>
      <c r="H100" s="168"/>
      <c r="I100" s="169"/>
      <c r="J100" s="170">
        <f>J131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146</v>
      </c>
      <c r="E101" s="168"/>
      <c r="F101" s="168"/>
      <c r="G101" s="168"/>
      <c r="H101" s="168"/>
      <c r="I101" s="169"/>
      <c r="J101" s="170">
        <f>J133</f>
        <v>0</v>
      </c>
      <c r="K101" s="166"/>
      <c r="L101" s="171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112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149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152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147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73" t="str">
        <f>E7</f>
        <v>STAVEBNÍ ÚPRAVY - VŠE FM J. HRADEC</v>
      </c>
      <c r="F111" s="274"/>
      <c r="G111" s="274"/>
      <c r="H111" s="274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132</v>
      </c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54" t="str">
        <f>E9</f>
        <v>16 - Místnost č. 565</v>
      </c>
      <c r="F113" s="272"/>
      <c r="G113" s="272"/>
      <c r="H113" s="272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VŠE FM J. HRADEC, JAROŠOVSKÁ 117/II</v>
      </c>
      <c r="G115" s="33"/>
      <c r="H115" s="33"/>
      <c r="I115" s="114" t="s">
        <v>22</v>
      </c>
      <c r="J115" s="63">
        <f>IF(J12="","",J12)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3"/>
      <c r="E117" s="33"/>
      <c r="F117" s="24" t="str">
        <f>E15</f>
        <v xml:space="preserve"> </v>
      </c>
      <c r="G117" s="33"/>
      <c r="H117" s="33"/>
      <c r="I117" s="114" t="s">
        <v>29</v>
      </c>
      <c r="J117" s="29" t="str">
        <f>E21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7.95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114" t="s">
        <v>31</v>
      </c>
      <c r="J118" s="29" t="str">
        <f>E24</f>
        <v/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148</v>
      </c>
      <c r="D120" s="175" t="s">
        <v>61</v>
      </c>
      <c r="E120" s="175" t="s">
        <v>57</v>
      </c>
      <c r="F120" s="175" t="s">
        <v>58</v>
      </c>
      <c r="G120" s="175" t="s">
        <v>149</v>
      </c>
      <c r="H120" s="175" t="s">
        <v>150</v>
      </c>
      <c r="I120" s="176" t="s">
        <v>151</v>
      </c>
      <c r="J120" s="177" t="s">
        <v>136</v>
      </c>
      <c r="K120" s="178" t="s">
        <v>152</v>
      </c>
      <c r="L120" s="179"/>
      <c r="M120" s="72" t="s">
        <v>1</v>
      </c>
      <c r="N120" s="73" t="s">
        <v>40</v>
      </c>
      <c r="O120" s="73" t="s">
        <v>153</v>
      </c>
      <c r="P120" s="73" t="s">
        <v>154</v>
      </c>
      <c r="Q120" s="73" t="s">
        <v>155</v>
      </c>
      <c r="R120" s="73" t="s">
        <v>156</v>
      </c>
      <c r="S120" s="73" t="s">
        <v>157</v>
      </c>
      <c r="T120" s="73" t="s">
        <v>158</v>
      </c>
      <c r="U120" s="74" t="s">
        <v>159</v>
      </c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22.9" customHeight="1">
      <c r="A121" s="31"/>
      <c r="B121" s="32"/>
      <c r="C121" s="79" t="s">
        <v>160</v>
      </c>
      <c r="D121" s="33"/>
      <c r="E121" s="33"/>
      <c r="F121" s="33"/>
      <c r="G121" s="33"/>
      <c r="H121" s="33"/>
      <c r="I121" s="112"/>
      <c r="J121" s="180">
        <f>BK121</f>
        <v>0</v>
      </c>
      <c r="K121" s="33"/>
      <c r="L121" s="36"/>
      <c r="M121" s="75"/>
      <c r="N121" s="181"/>
      <c r="O121" s="76"/>
      <c r="P121" s="182">
        <f>P122+P130</f>
        <v>0</v>
      </c>
      <c r="Q121" s="76"/>
      <c r="R121" s="182">
        <f>R122+R130</f>
        <v>1.2061999999999999</v>
      </c>
      <c r="S121" s="76"/>
      <c r="T121" s="182">
        <f>T122+T130</f>
        <v>0.3</v>
      </c>
      <c r="U121" s="77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75</v>
      </c>
      <c r="AU121" s="14" t="s">
        <v>138</v>
      </c>
      <c r="BK121" s="183">
        <f>BK122+BK130</f>
        <v>0</v>
      </c>
    </row>
    <row r="122" spans="1:65" s="12" customFormat="1" ht="25.9" customHeight="1">
      <c r="B122" s="184"/>
      <c r="C122" s="185"/>
      <c r="D122" s="186" t="s">
        <v>75</v>
      </c>
      <c r="E122" s="187" t="s">
        <v>161</v>
      </c>
      <c r="F122" s="187" t="s">
        <v>162</v>
      </c>
      <c r="G122" s="185"/>
      <c r="H122" s="185"/>
      <c r="I122" s="188"/>
      <c r="J122" s="189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1.2061999999999999</v>
      </c>
      <c r="S122" s="192"/>
      <c r="T122" s="193">
        <f>T123</f>
        <v>0.3</v>
      </c>
      <c r="U122" s="194"/>
      <c r="AR122" s="195" t="s">
        <v>86</v>
      </c>
      <c r="AT122" s="196" t="s">
        <v>75</v>
      </c>
      <c r="AU122" s="196" t="s">
        <v>76</v>
      </c>
      <c r="AY122" s="195" t="s">
        <v>163</v>
      </c>
      <c r="BK122" s="197">
        <f>BK123</f>
        <v>0</v>
      </c>
    </row>
    <row r="123" spans="1:65" s="12" customFormat="1" ht="22.9" customHeight="1">
      <c r="B123" s="184"/>
      <c r="C123" s="185"/>
      <c r="D123" s="186" t="s">
        <v>75</v>
      </c>
      <c r="E123" s="198" t="s">
        <v>196</v>
      </c>
      <c r="F123" s="198" t="s">
        <v>197</v>
      </c>
      <c r="G123" s="185"/>
      <c r="H123" s="185"/>
      <c r="I123" s="188"/>
      <c r="J123" s="199">
        <f>BK123</f>
        <v>0</v>
      </c>
      <c r="K123" s="185"/>
      <c r="L123" s="190"/>
      <c r="M123" s="191"/>
      <c r="N123" s="192"/>
      <c r="O123" s="192"/>
      <c r="P123" s="193">
        <f>SUM(P124:P129)</f>
        <v>0</v>
      </c>
      <c r="Q123" s="192"/>
      <c r="R123" s="193">
        <f>SUM(R124:R129)</f>
        <v>1.2061999999999999</v>
      </c>
      <c r="S123" s="192"/>
      <c r="T123" s="193">
        <f>SUM(T124:T129)</f>
        <v>0.3</v>
      </c>
      <c r="U123" s="194"/>
      <c r="AR123" s="195" t="s">
        <v>86</v>
      </c>
      <c r="AT123" s="196" t="s">
        <v>75</v>
      </c>
      <c r="AU123" s="196" t="s">
        <v>84</v>
      </c>
      <c r="AY123" s="195" t="s">
        <v>163</v>
      </c>
      <c r="BK123" s="197">
        <f>SUM(BK124:BK129)</f>
        <v>0</v>
      </c>
    </row>
    <row r="124" spans="1:65" s="2" customFormat="1" ht="24" customHeight="1">
      <c r="A124" s="31"/>
      <c r="B124" s="32"/>
      <c r="C124" s="200" t="s">
        <v>7</v>
      </c>
      <c r="D124" s="200" t="s">
        <v>166</v>
      </c>
      <c r="E124" s="201" t="s">
        <v>290</v>
      </c>
      <c r="F124" s="202" t="s">
        <v>396</v>
      </c>
      <c r="G124" s="203" t="s">
        <v>175</v>
      </c>
      <c r="H124" s="204">
        <v>120</v>
      </c>
      <c r="I124" s="205"/>
      <c r="J124" s="206">
        <f t="shared" ref="J124:J129" si="0">ROUND(I124*H124,2)</f>
        <v>0</v>
      </c>
      <c r="K124" s="207"/>
      <c r="L124" s="36"/>
      <c r="M124" s="208" t="s">
        <v>1</v>
      </c>
      <c r="N124" s="209" t="s">
        <v>41</v>
      </c>
      <c r="O124" s="68"/>
      <c r="P124" s="210">
        <f t="shared" ref="P124:P129" si="1">O124*H124</f>
        <v>0</v>
      </c>
      <c r="Q124" s="210">
        <v>0</v>
      </c>
      <c r="R124" s="210">
        <f t="shared" ref="R124:R129" si="2">Q124*H124</f>
        <v>0</v>
      </c>
      <c r="S124" s="210">
        <v>2.5000000000000001E-3</v>
      </c>
      <c r="T124" s="210">
        <f t="shared" ref="T124:T129" si="3">S124*H124</f>
        <v>0.3</v>
      </c>
      <c r="U124" s="211" t="s">
        <v>1</v>
      </c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2" t="s">
        <v>125</v>
      </c>
      <c r="AT124" s="212" t="s">
        <v>166</v>
      </c>
      <c r="AU124" s="212" t="s">
        <v>86</v>
      </c>
      <c r="AY124" s="14" t="s">
        <v>163</v>
      </c>
      <c r="BE124" s="213">
        <f t="shared" ref="BE124:BE129" si="4">IF(N124="základní",J124,0)</f>
        <v>0</v>
      </c>
      <c r="BF124" s="213">
        <f t="shared" ref="BF124:BF129" si="5">IF(N124="snížená",J124,0)</f>
        <v>0</v>
      </c>
      <c r="BG124" s="213">
        <f t="shared" ref="BG124:BG129" si="6">IF(N124="zákl. přenesená",J124,0)</f>
        <v>0</v>
      </c>
      <c r="BH124" s="213">
        <f t="shared" ref="BH124:BH129" si="7">IF(N124="sníž. přenesená",J124,0)</f>
        <v>0</v>
      </c>
      <c r="BI124" s="213">
        <f t="shared" ref="BI124:BI129" si="8">IF(N124="nulová",J124,0)</f>
        <v>0</v>
      </c>
      <c r="BJ124" s="14" t="s">
        <v>84</v>
      </c>
      <c r="BK124" s="213">
        <f t="shared" ref="BK124:BK129" si="9">ROUND(I124*H124,2)</f>
        <v>0</v>
      </c>
      <c r="BL124" s="14" t="s">
        <v>125</v>
      </c>
      <c r="BM124" s="212" t="s">
        <v>292</v>
      </c>
    </row>
    <row r="125" spans="1:65" s="2" customFormat="1" ht="24" customHeight="1">
      <c r="A125" s="31"/>
      <c r="B125" s="32"/>
      <c r="C125" s="200" t="s">
        <v>293</v>
      </c>
      <c r="D125" s="200" t="s">
        <v>166</v>
      </c>
      <c r="E125" s="201" t="s">
        <v>294</v>
      </c>
      <c r="F125" s="202" t="s">
        <v>295</v>
      </c>
      <c r="G125" s="203" t="s">
        <v>175</v>
      </c>
      <c r="H125" s="204">
        <v>120</v>
      </c>
      <c r="I125" s="205"/>
      <c r="J125" s="206">
        <f t="shared" si="0"/>
        <v>0</v>
      </c>
      <c r="K125" s="207"/>
      <c r="L125" s="36"/>
      <c r="M125" s="208" t="s">
        <v>1</v>
      </c>
      <c r="N125" s="209" t="s">
        <v>41</v>
      </c>
      <c r="O125" s="68"/>
      <c r="P125" s="210">
        <f t="shared" si="1"/>
        <v>0</v>
      </c>
      <c r="Q125" s="210">
        <v>7.5799999999999999E-3</v>
      </c>
      <c r="R125" s="210">
        <f t="shared" si="2"/>
        <v>0.90959999999999996</v>
      </c>
      <c r="S125" s="210">
        <v>0</v>
      </c>
      <c r="T125" s="210">
        <f t="shared" si="3"/>
        <v>0</v>
      </c>
      <c r="U125" s="211" t="s">
        <v>1</v>
      </c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2" t="s">
        <v>125</v>
      </c>
      <c r="AT125" s="212" t="s">
        <v>166</v>
      </c>
      <c r="AU125" s="212" t="s">
        <v>86</v>
      </c>
      <c r="AY125" s="14" t="s">
        <v>163</v>
      </c>
      <c r="BE125" s="213">
        <f t="shared" si="4"/>
        <v>0</v>
      </c>
      <c r="BF125" s="213">
        <f t="shared" si="5"/>
        <v>0</v>
      </c>
      <c r="BG125" s="213">
        <f t="shared" si="6"/>
        <v>0</v>
      </c>
      <c r="BH125" s="213">
        <f t="shared" si="7"/>
        <v>0</v>
      </c>
      <c r="BI125" s="213">
        <f t="shared" si="8"/>
        <v>0</v>
      </c>
      <c r="BJ125" s="14" t="s">
        <v>84</v>
      </c>
      <c r="BK125" s="213">
        <f t="shared" si="9"/>
        <v>0</v>
      </c>
      <c r="BL125" s="14" t="s">
        <v>125</v>
      </c>
      <c r="BM125" s="212" t="s">
        <v>296</v>
      </c>
    </row>
    <row r="126" spans="1:65" s="2" customFormat="1" ht="16.5" customHeight="1">
      <c r="A126" s="31"/>
      <c r="B126" s="32"/>
      <c r="C126" s="200" t="s">
        <v>297</v>
      </c>
      <c r="D126" s="200" t="s">
        <v>166</v>
      </c>
      <c r="E126" s="201" t="s">
        <v>298</v>
      </c>
      <c r="F126" s="202" t="s">
        <v>299</v>
      </c>
      <c r="G126" s="203" t="s">
        <v>175</v>
      </c>
      <c r="H126" s="204">
        <v>120</v>
      </c>
      <c r="I126" s="205"/>
      <c r="J126" s="206">
        <f t="shared" si="0"/>
        <v>0</v>
      </c>
      <c r="K126" s="207"/>
      <c r="L126" s="36"/>
      <c r="M126" s="208" t="s">
        <v>1</v>
      </c>
      <c r="N126" s="209" t="s">
        <v>41</v>
      </c>
      <c r="O126" s="68"/>
      <c r="P126" s="210">
        <f t="shared" si="1"/>
        <v>0</v>
      </c>
      <c r="Q126" s="210">
        <v>5.0000000000000001E-4</v>
      </c>
      <c r="R126" s="210">
        <f t="shared" si="2"/>
        <v>0.06</v>
      </c>
      <c r="S126" s="210">
        <v>0</v>
      </c>
      <c r="T126" s="210">
        <f t="shared" si="3"/>
        <v>0</v>
      </c>
      <c r="U126" s="211" t="s">
        <v>1</v>
      </c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2" t="s">
        <v>125</v>
      </c>
      <c r="AT126" s="212" t="s">
        <v>166</v>
      </c>
      <c r="AU126" s="212" t="s">
        <v>86</v>
      </c>
      <c r="AY126" s="14" t="s">
        <v>163</v>
      </c>
      <c r="BE126" s="213">
        <f t="shared" si="4"/>
        <v>0</v>
      </c>
      <c r="BF126" s="213">
        <f t="shared" si="5"/>
        <v>0</v>
      </c>
      <c r="BG126" s="213">
        <f t="shared" si="6"/>
        <v>0</v>
      </c>
      <c r="BH126" s="213">
        <f t="shared" si="7"/>
        <v>0</v>
      </c>
      <c r="BI126" s="213">
        <f t="shared" si="8"/>
        <v>0</v>
      </c>
      <c r="BJ126" s="14" t="s">
        <v>84</v>
      </c>
      <c r="BK126" s="213">
        <f t="shared" si="9"/>
        <v>0</v>
      </c>
      <c r="BL126" s="14" t="s">
        <v>125</v>
      </c>
      <c r="BM126" s="212" t="s">
        <v>300</v>
      </c>
    </row>
    <row r="127" spans="1:65" s="2" customFormat="1" ht="16.5" customHeight="1">
      <c r="A127" s="31"/>
      <c r="B127" s="32"/>
      <c r="C127" s="214" t="s">
        <v>301</v>
      </c>
      <c r="D127" s="214" t="s">
        <v>178</v>
      </c>
      <c r="E127" s="215" t="s">
        <v>302</v>
      </c>
      <c r="F127" s="216" t="s">
        <v>303</v>
      </c>
      <c r="G127" s="217" t="s">
        <v>175</v>
      </c>
      <c r="H127" s="218">
        <v>132</v>
      </c>
      <c r="I127" s="219"/>
      <c r="J127" s="220">
        <f t="shared" si="0"/>
        <v>0</v>
      </c>
      <c r="K127" s="221"/>
      <c r="L127" s="222"/>
      <c r="M127" s="223" t="s">
        <v>1</v>
      </c>
      <c r="N127" s="224" t="s">
        <v>41</v>
      </c>
      <c r="O127" s="68"/>
      <c r="P127" s="210">
        <f t="shared" si="1"/>
        <v>0</v>
      </c>
      <c r="Q127" s="210">
        <v>1.75E-3</v>
      </c>
      <c r="R127" s="210">
        <f t="shared" si="2"/>
        <v>0.23100000000000001</v>
      </c>
      <c r="S127" s="210">
        <v>0</v>
      </c>
      <c r="T127" s="210">
        <f t="shared" si="3"/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181</v>
      </c>
      <c r="AT127" s="212" t="s">
        <v>178</v>
      </c>
      <c r="AU127" s="212" t="s">
        <v>86</v>
      </c>
      <c r="AY127" s="14" t="s">
        <v>163</v>
      </c>
      <c r="BE127" s="213">
        <f t="shared" si="4"/>
        <v>0</v>
      </c>
      <c r="BF127" s="213">
        <f t="shared" si="5"/>
        <v>0</v>
      </c>
      <c r="BG127" s="213">
        <f t="shared" si="6"/>
        <v>0</v>
      </c>
      <c r="BH127" s="213">
        <f t="shared" si="7"/>
        <v>0</v>
      </c>
      <c r="BI127" s="213">
        <f t="shared" si="8"/>
        <v>0</v>
      </c>
      <c r="BJ127" s="14" t="s">
        <v>84</v>
      </c>
      <c r="BK127" s="213">
        <f t="shared" si="9"/>
        <v>0</v>
      </c>
      <c r="BL127" s="14" t="s">
        <v>125</v>
      </c>
      <c r="BM127" s="212" t="s">
        <v>304</v>
      </c>
    </row>
    <row r="128" spans="1:65" s="2" customFormat="1" ht="16.5" customHeight="1">
      <c r="A128" s="31"/>
      <c r="B128" s="32"/>
      <c r="C128" s="200" t="s">
        <v>207</v>
      </c>
      <c r="D128" s="200" t="s">
        <v>166</v>
      </c>
      <c r="E128" s="201" t="s">
        <v>198</v>
      </c>
      <c r="F128" s="202" t="s">
        <v>199</v>
      </c>
      <c r="G128" s="203" t="s">
        <v>200</v>
      </c>
      <c r="H128" s="204">
        <v>80</v>
      </c>
      <c r="I128" s="205"/>
      <c r="J128" s="206">
        <f t="shared" si="0"/>
        <v>0</v>
      </c>
      <c r="K128" s="207"/>
      <c r="L128" s="36"/>
      <c r="M128" s="208" t="s">
        <v>1</v>
      </c>
      <c r="N128" s="209" t="s">
        <v>41</v>
      </c>
      <c r="O128" s="68"/>
      <c r="P128" s="210">
        <f t="shared" si="1"/>
        <v>0</v>
      </c>
      <c r="Q128" s="210">
        <v>1.0000000000000001E-5</v>
      </c>
      <c r="R128" s="210">
        <f t="shared" si="2"/>
        <v>8.0000000000000004E-4</v>
      </c>
      <c r="S128" s="210">
        <v>0</v>
      </c>
      <c r="T128" s="210">
        <f t="shared" si="3"/>
        <v>0</v>
      </c>
      <c r="U128" s="211" t="s">
        <v>1</v>
      </c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2" t="s">
        <v>125</v>
      </c>
      <c r="AT128" s="212" t="s">
        <v>166</v>
      </c>
      <c r="AU128" s="212" t="s">
        <v>86</v>
      </c>
      <c r="AY128" s="14" t="s">
        <v>163</v>
      </c>
      <c r="BE128" s="213">
        <f t="shared" si="4"/>
        <v>0</v>
      </c>
      <c r="BF128" s="213">
        <f t="shared" si="5"/>
        <v>0</v>
      </c>
      <c r="BG128" s="213">
        <f t="shared" si="6"/>
        <v>0</v>
      </c>
      <c r="BH128" s="213">
        <f t="shared" si="7"/>
        <v>0</v>
      </c>
      <c r="BI128" s="213">
        <f t="shared" si="8"/>
        <v>0</v>
      </c>
      <c r="BJ128" s="14" t="s">
        <v>84</v>
      </c>
      <c r="BK128" s="213">
        <f t="shared" si="9"/>
        <v>0</v>
      </c>
      <c r="BL128" s="14" t="s">
        <v>125</v>
      </c>
      <c r="BM128" s="212" t="s">
        <v>305</v>
      </c>
    </row>
    <row r="129" spans="1:65" s="2" customFormat="1" ht="16.5" customHeight="1">
      <c r="A129" s="31"/>
      <c r="B129" s="32"/>
      <c r="C129" s="214" t="s">
        <v>211</v>
      </c>
      <c r="D129" s="214" t="s">
        <v>178</v>
      </c>
      <c r="E129" s="215" t="s">
        <v>202</v>
      </c>
      <c r="F129" s="216" t="s">
        <v>203</v>
      </c>
      <c r="G129" s="217" t="s">
        <v>200</v>
      </c>
      <c r="H129" s="218">
        <v>80</v>
      </c>
      <c r="I129" s="219"/>
      <c r="J129" s="220">
        <f t="shared" si="0"/>
        <v>0</v>
      </c>
      <c r="K129" s="221"/>
      <c r="L129" s="222"/>
      <c r="M129" s="223" t="s">
        <v>1</v>
      </c>
      <c r="N129" s="224" t="s">
        <v>41</v>
      </c>
      <c r="O129" s="68"/>
      <c r="P129" s="210">
        <f t="shared" si="1"/>
        <v>0</v>
      </c>
      <c r="Q129" s="210">
        <v>6.0000000000000002E-5</v>
      </c>
      <c r="R129" s="210">
        <f t="shared" si="2"/>
        <v>4.8000000000000004E-3</v>
      </c>
      <c r="S129" s="210">
        <v>0</v>
      </c>
      <c r="T129" s="210">
        <f t="shared" si="3"/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181</v>
      </c>
      <c r="AT129" s="212" t="s">
        <v>178</v>
      </c>
      <c r="AU129" s="212" t="s">
        <v>86</v>
      </c>
      <c r="AY129" s="14" t="s">
        <v>163</v>
      </c>
      <c r="BE129" s="213">
        <f t="shared" si="4"/>
        <v>0</v>
      </c>
      <c r="BF129" s="213">
        <f t="shared" si="5"/>
        <v>0</v>
      </c>
      <c r="BG129" s="213">
        <f t="shared" si="6"/>
        <v>0</v>
      </c>
      <c r="BH129" s="213">
        <f t="shared" si="7"/>
        <v>0</v>
      </c>
      <c r="BI129" s="213">
        <f t="shared" si="8"/>
        <v>0</v>
      </c>
      <c r="BJ129" s="14" t="s">
        <v>84</v>
      </c>
      <c r="BK129" s="213">
        <f t="shared" si="9"/>
        <v>0</v>
      </c>
      <c r="BL129" s="14" t="s">
        <v>125</v>
      </c>
      <c r="BM129" s="212" t="s">
        <v>306</v>
      </c>
    </row>
    <row r="130" spans="1:65" s="12" customFormat="1" ht="25.9" customHeight="1">
      <c r="B130" s="184"/>
      <c r="C130" s="185"/>
      <c r="D130" s="186" t="s">
        <v>75</v>
      </c>
      <c r="E130" s="187" t="s">
        <v>228</v>
      </c>
      <c r="F130" s="187" t="s">
        <v>229</v>
      </c>
      <c r="G130" s="185"/>
      <c r="H130" s="185"/>
      <c r="I130" s="188"/>
      <c r="J130" s="189">
        <f>BK130</f>
        <v>0</v>
      </c>
      <c r="K130" s="185"/>
      <c r="L130" s="190"/>
      <c r="M130" s="191"/>
      <c r="N130" s="192"/>
      <c r="O130" s="192"/>
      <c r="P130" s="193">
        <f>P131+P133</f>
        <v>0</v>
      </c>
      <c r="Q130" s="192"/>
      <c r="R130" s="193">
        <f>R131+R133</f>
        <v>0</v>
      </c>
      <c r="S130" s="192"/>
      <c r="T130" s="193">
        <f>T131+T133</f>
        <v>0</v>
      </c>
      <c r="U130" s="194"/>
      <c r="AR130" s="195" t="s">
        <v>192</v>
      </c>
      <c r="AT130" s="196" t="s">
        <v>75</v>
      </c>
      <c r="AU130" s="196" t="s">
        <v>76</v>
      </c>
      <c r="AY130" s="195" t="s">
        <v>163</v>
      </c>
      <c r="BK130" s="197">
        <f>BK131+BK133</f>
        <v>0</v>
      </c>
    </row>
    <row r="131" spans="1:65" s="12" customFormat="1" ht="22.9" customHeight="1">
      <c r="B131" s="184"/>
      <c r="C131" s="185"/>
      <c r="D131" s="186" t="s">
        <v>75</v>
      </c>
      <c r="E131" s="198" t="s">
        <v>230</v>
      </c>
      <c r="F131" s="198" t="s">
        <v>231</v>
      </c>
      <c r="G131" s="185"/>
      <c r="H131" s="185"/>
      <c r="I131" s="188"/>
      <c r="J131" s="199">
        <f>BK131</f>
        <v>0</v>
      </c>
      <c r="K131" s="185"/>
      <c r="L131" s="190"/>
      <c r="M131" s="191"/>
      <c r="N131" s="192"/>
      <c r="O131" s="192"/>
      <c r="P131" s="193">
        <f>P132</f>
        <v>0</v>
      </c>
      <c r="Q131" s="192"/>
      <c r="R131" s="193">
        <f>R132</f>
        <v>0</v>
      </c>
      <c r="S131" s="192"/>
      <c r="T131" s="193">
        <f>T132</f>
        <v>0</v>
      </c>
      <c r="U131" s="194"/>
      <c r="AR131" s="195" t="s">
        <v>192</v>
      </c>
      <c r="AT131" s="196" t="s">
        <v>75</v>
      </c>
      <c r="AU131" s="196" t="s">
        <v>84</v>
      </c>
      <c r="AY131" s="195" t="s">
        <v>163</v>
      </c>
      <c r="BK131" s="197">
        <f>BK132</f>
        <v>0</v>
      </c>
    </row>
    <row r="132" spans="1:65" s="2" customFormat="1" ht="16.5" customHeight="1">
      <c r="A132" s="31"/>
      <c r="B132" s="32"/>
      <c r="C132" s="200" t="s">
        <v>8</v>
      </c>
      <c r="D132" s="200" t="s">
        <v>166</v>
      </c>
      <c r="E132" s="201" t="s">
        <v>232</v>
      </c>
      <c r="F132" s="202" t="s">
        <v>231</v>
      </c>
      <c r="G132" s="203" t="s">
        <v>233</v>
      </c>
      <c r="H132" s="225"/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234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234</v>
      </c>
      <c r="BM132" s="212" t="s">
        <v>313</v>
      </c>
    </row>
    <row r="133" spans="1:65" s="12" customFormat="1" ht="22.9" customHeight="1">
      <c r="B133" s="184"/>
      <c r="C133" s="185"/>
      <c r="D133" s="186" t="s">
        <v>75</v>
      </c>
      <c r="E133" s="198" t="s">
        <v>236</v>
      </c>
      <c r="F133" s="198" t="s">
        <v>237</v>
      </c>
      <c r="G133" s="185"/>
      <c r="H133" s="185"/>
      <c r="I133" s="188"/>
      <c r="J133" s="199">
        <f>BK133</f>
        <v>0</v>
      </c>
      <c r="K133" s="185"/>
      <c r="L133" s="190"/>
      <c r="M133" s="191"/>
      <c r="N133" s="192"/>
      <c r="O133" s="192"/>
      <c r="P133" s="193">
        <f>P134</f>
        <v>0</v>
      </c>
      <c r="Q133" s="192"/>
      <c r="R133" s="193">
        <f>R134</f>
        <v>0</v>
      </c>
      <c r="S133" s="192"/>
      <c r="T133" s="193">
        <f>T134</f>
        <v>0</v>
      </c>
      <c r="U133" s="194"/>
      <c r="AR133" s="195" t="s">
        <v>192</v>
      </c>
      <c r="AT133" s="196" t="s">
        <v>75</v>
      </c>
      <c r="AU133" s="196" t="s">
        <v>84</v>
      </c>
      <c r="AY133" s="195" t="s">
        <v>163</v>
      </c>
      <c r="BK133" s="197">
        <f>BK134</f>
        <v>0</v>
      </c>
    </row>
    <row r="134" spans="1:65" s="2" customFormat="1" ht="16.5" customHeight="1">
      <c r="A134" s="31"/>
      <c r="B134" s="32"/>
      <c r="C134" s="200" t="s">
        <v>125</v>
      </c>
      <c r="D134" s="200" t="s">
        <v>166</v>
      </c>
      <c r="E134" s="201" t="s">
        <v>238</v>
      </c>
      <c r="F134" s="202" t="s">
        <v>239</v>
      </c>
      <c r="G134" s="203" t="s">
        <v>233</v>
      </c>
      <c r="H134" s="225"/>
      <c r="I134" s="205"/>
      <c r="J134" s="206">
        <f>ROUND(I134*H134,2)</f>
        <v>0</v>
      </c>
      <c r="K134" s="207"/>
      <c r="L134" s="36"/>
      <c r="M134" s="226" t="s">
        <v>1</v>
      </c>
      <c r="N134" s="227" t="s">
        <v>41</v>
      </c>
      <c r="O134" s="228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29">
        <f>S134*H134</f>
        <v>0</v>
      </c>
      <c r="U134" s="230" t="s">
        <v>1</v>
      </c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2" t="s">
        <v>234</v>
      </c>
      <c r="AT134" s="212" t="s">
        <v>166</v>
      </c>
      <c r="AU134" s="212" t="s">
        <v>86</v>
      </c>
      <c r="AY134" s="14" t="s">
        <v>163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84</v>
      </c>
      <c r="BK134" s="213">
        <f>ROUND(I134*H134,2)</f>
        <v>0</v>
      </c>
      <c r="BL134" s="14" t="s">
        <v>234</v>
      </c>
      <c r="BM134" s="212" t="s">
        <v>314</v>
      </c>
    </row>
    <row r="135" spans="1:65" s="2" customFormat="1" ht="6.95" customHeight="1">
      <c r="A135" s="31"/>
      <c r="B135" s="51"/>
      <c r="C135" s="52"/>
      <c r="D135" s="52"/>
      <c r="E135" s="52"/>
      <c r="F135" s="52"/>
      <c r="G135" s="52"/>
      <c r="H135" s="52"/>
      <c r="I135" s="149"/>
      <c r="J135" s="52"/>
      <c r="K135" s="52"/>
      <c r="L135" s="36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sheetProtection algorithmName="SHA-512" hashValue="z9bLqfj5hP30Cr7ZIf3s3YMLm/70D8D4HWzpR4Yk2iVPniMcwHwrc+wfPcPZhyyxTEF+wM9HQaq/Go7arThYJQ==" saltValue="D4yhY0IU8DaApXlRKXYQLgmlkZWNDDyNBMtY5pW8Q+5yh5ybu6A0dvz6znAD+JUQBOuOSyPBL1lm0YZJ1VioSg==" spinCount="100000" sheet="1" objects="1" scenarios="1" formatColumns="0" formatRows="0" autoFilter="0"/>
  <autoFilter ref="C120:K134" xr:uid="{00000000-0009-0000-0000-00000F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2:BM135"/>
  <sheetViews>
    <sheetView showGridLines="0" topLeftCell="A11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130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402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ROUND((SUM(BE121:BE134)),  2)</f>
        <v>0</v>
      </c>
      <c r="G33" s="31"/>
      <c r="H33" s="31"/>
      <c r="I33" s="128">
        <v>0.21</v>
      </c>
      <c r="J33" s="127">
        <f>ROUND(((SUM(BE121:BE134))*I33),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ROUND((SUM(BF121:BF134)),  2)</f>
        <v>0</v>
      </c>
      <c r="G34" s="31"/>
      <c r="H34" s="31"/>
      <c r="I34" s="128">
        <v>0.15</v>
      </c>
      <c r="J34" s="127">
        <f>ROUND(((SUM(BF121:BF134))*I34),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ROUND((SUM(BG121:BG134)),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ROUND((SUM(BH121:BH134)),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ROUND((SUM(BI121:BI134)),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17 - Místnost č. 566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J122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142</v>
      </c>
      <c r="E98" s="168"/>
      <c r="F98" s="168"/>
      <c r="G98" s="168"/>
      <c r="H98" s="168"/>
      <c r="I98" s="169"/>
      <c r="J98" s="170">
        <f>J123</f>
        <v>0</v>
      </c>
      <c r="K98" s="166"/>
      <c r="L98" s="171"/>
    </row>
    <row r="99" spans="1:31" s="9" customFormat="1" ht="24.95" customHeight="1">
      <c r="B99" s="158"/>
      <c r="C99" s="159"/>
      <c r="D99" s="160" t="s">
        <v>144</v>
      </c>
      <c r="E99" s="161"/>
      <c r="F99" s="161"/>
      <c r="G99" s="161"/>
      <c r="H99" s="161"/>
      <c r="I99" s="162"/>
      <c r="J99" s="163">
        <f>J130</f>
        <v>0</v>
      </c>
      <c r="K99" s="159"/>
      <c r="L99" s="164"/>
    </row>
    <row r="100" spans="1:31" s="10" customFormat="1" ht="19.899999999999999" customHeight="1">
      <c r="B100" s="165"/>
      <c r="C100" s="166"/>
      <c r="D100" s="167" t="s">
        <v>145</v>
      </c>
      <c r="E100" s="168"/>
      <c r="F100" s="168"/>
      <c r="G100" s="168"/>
      <c r="H100" s="168"/>
      <c r="I100" s="169"/>
      <c r="J100" s="170">
        <f>J131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146</v>
      </c>
      <c r="E101" s="168"/>
      <c r="F101" s="168"/>
      <c r="G101" s="168"/>
      <c r="H101" s="168"/>
      <c r="I101" s="169"/>
      <c r="J101" s="170">
        <f>J133</f>
        <v>0</v>
      </c>
      <c r="K101" s="166"/>
      <c r="L101" s="171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112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149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152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147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73" t="str">
        <f>E7</f>
        <v>STAVEBNÍ ÚPRAVY - VŠE FM J. HRADEC</v>
      </c>
      <c r="F111" s="274"/>
      <c r="G111" s="274"/>
      <c r="H111" s="274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132</v>
      </c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54" t="str">
        <f>E9</f>
        <v>17 - Místnost č. 566</v>
      </c>
      <c r="F113" s="272"/>
      <c r="G113" s="272"/>
      <c r="H113" s="272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VŠE FM J. HRADEC, JAROŠOVSKÁ 117/II</v>
      </c>
      <c r="G115" s="33"/>
      <c r="H115" s="33"/>
      <c r="I115" s="114" t="s">
        <v>22</v>
      </c>
      <c r="J115" s="63">
        <f>IF(J12="","",J12)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3"/>
      <c r="E117" s="33"/>
      <c r="F117" s="24" t="str">
        <f>E15</f>
        <v xml:space="preserve"> </v>
      </c>
      <c r="G117" s="33"/>
      <c r="H117" s="33"/>
      <c r="I117" s="114" t="s">
        <v>29</v>
      </c>
      <c r="J117" s="29" t="str">
        <f>E21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7.95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114" t="s">
        <v>31</v>
      </c>
      <c r="J118" s="29" t="str">
        <f>E24</f>
        <v/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148</v>
      </c>
      <c r="D120" s="175" t="s">
        <v>61</v>
      </c>
      <c r="E120" s="175" t="s">
        <v>57</v>
      </c>
      <c r="F120" s="175" t="s">
        <v>58</v>
      </c>
      <c r="G120" s="175" t="s">
        <v>149</v>
      </c>
      <c r="H120" s="175" t="s">
        <v>150</v>
      </c>
      <c r="I120" s="176" t="s">
        <v>151</v>
      </c>
      <c r="J120" s="177" t="s">
        <v>136</v>
      </c>
      <c r="K120" s="178" t="s">
        <v>152</v>
      </c>
      <c r="L120" s="179"/>
      <c r="M120" s="72" t="s">
        <v>1</v>
      </c>
      <c r="N120" s="73" t="s">
        <v>40</v>
      </c>
      <c r="O120" s="73" t="s">
        <v>153</v>
      </c>
      <c r="P120" s="73" t="s">
        <v>154</v>
      </c>
      <c r="Q120" s="73" t="s">
        <v>155</v>
      </c>
      <c r="R120" s="73" t="s">
        <v>156</v>
      </c>
      <c r="S120" s="73" t="s">
        <v>157</v>
      </c>
      <c r="T120" s="73" t="s">
        <v>158</v>
      </c>
      <c r="U120" s="74" t="s">
        <v>159</v>
      </c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22.9" customHeight="1">
      <c r="A121" s="31"/>
      <c r="B121" s="32"/>
      <c r="C121" s="79" t="s">
        <v>160</v>
      </c>
      <c r="D121" s="33"/>
      <c r="E121" s="33"/>
      <c r="F121" s="33"/>
      <c r="G121" s="33"/>
      <c r="H121" s="33"/>
      <c r="I121" s="112"/>
      <c r="J121" s="180">
        <f>BK121</f>
        <v>0</v>
      </c>
      <c r="K121" s="33"/>
      <c r="L121" s="36"/>
      <c r="M121" s="75"/>
      <c r="N121" s="181"/>
      <c r="O121" s="76"/>
      <c r="P121" s="182">
        <f>P122+P130</f>
        <v>0</v>
      </c>
      <c r="Q121" s="76"/>
      <c r="R121" s="182">
        <f>R122+R130</f>
        <v>1.5491699999999999</v>
      </c>
      <c r="S121" s="76"/>
      <c r="T121" s="182">
        <f>T122+T130</f>
        <v>0.38500000000000001</v>
      </c>
      <c r="U121" s="77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75</v>
      </c>
      <c r="AU121" s="14" t="s">
        <v>138</v>
      </c>
      <c r="BK121" s="183">
        <f>BK122+BK130</f>
        <v>0</v>
      </c>
    </row>
    <row r="122" spans="1:65" s="12" customFormat="1" ht="25.9" customHeight="1">
      <c r="B122" s="184"/>
      <c r="C122" s="185"/>
      <c r="D122" s="186" t="s">
        <v>75</v>
      </c>
      <c r="E122" s="187" t="s">
        <v>161</v>
      </c>
      <c r="F122" s="187" t="s">
        <v>162</v>
      </c>
      <c r="G122" s="185"/>
      <c r="H122" s="185"/>
      <c r="I122" s="188"/>
      <c r="J122" s="189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1.5491699999999999</v>
      </c>
      <c r="S122" s="192"/>
      <c r="T122" s="193">
        <f>T123</f>
        <v>0.38500000000000001</v>
      </c>
      <c r="U122" s="194"/>
      <c r="AR122" s="195" t="s">
        <v>86</v>
      </c>
      <c r="AT122" s="196" t="s">
        <v>75</v>
      </c>
      <c r="AU122" s="196" t="s">
        <v>76</v>
      </c>
      <c r="AY122" s="195" t="s">
        <v>163</v>
      </c>
      <c r="BK122" s="197">
        <f>BK123</f>
        <v>0</v>
      </c>
    </row>
    <row r="123" spans="1:65" s="12" customFormat="1" ht="22.9" customHeight="1">
      <c r="B123" s="184"/>
      <c r="C123" s="185"/>
      <c r="D123" s="186" t="s">
        <v>75</v>
      </c>
      <c r="E123" s="198" t="s">
        <v>196</v>
      </c>
      <c r="F123" s="198" t="s">
        <v>197</v>
      </c>
      <c r="G123" s="185"/>
      <c r="H123" s="185"/>
      <c r="I123" s="188"/>
      <c r="J123" s="199">
        <f>BK123</f>
        <v>0</v>
      </c>
      <c r="K123" s="185"/>
      <c r="L123" s="190"/>
      <c r="M123" s="191"/>
      <c r="N123" s="192"/>
      <c r="O123" s="192"/>
      <c r="P123" s="193">
        <f>SUM(P124:P129)</f>
        <v>0</v>
      </c>
      <c r="Q123" s="192"/>
      <c r="R123" s="193">
        <f>SUM(R124:R129)</f>
        <v>1.5491699999999999</v>
      </c>
      <c r="S123" s="192"/>
      <c r="T123" s="193">
        <f>SUM(T124:T129)</f>
        <v>0.38500000000000001</v>
      </c>
      <c r="U123" s="194"/>
      <c r="AR123" s="195" t="s">
        <v>86</v>
      </c>
      <c r="AT123" s="196" t="s">
        <v>75</v>
      </c>
      <c r="AU123" s="196" t="s">
        <v>84</v>
      </c>
      <c r="AY123" s="195" t="s">
        <v>163</v>
      </c>
      <c r="BK123" s="197">
        <f>SUM(BK124:BK129)</f>
        <v>0</v>
      </c>
    </row>
    <row r="124" spans="1:65" s="2" customFormat="1" ht="24" customHeight="1">
      <c r="A124" s="31"/>
      <c r="B124" s="32"/>
      <c r="C124" s="200" t="s">
        <v>7</v>
      </c>
      <c r="D124" s="200" t="s">
        <v>166</v>
      </c>
      <c r="E124" s="201" t="s">
        <v>290</v>
      </c>
      <c r="F124" s="202" t="s">
        <v>396</v>
      </c>
      <c r="G124" s="203" t="s">
        <v>175</v>
      </c>
      <c r="H124" s="204">
        <v>154</v>
      </c>
      <c r="I124" s="205"/>
      <c r="J124" s="206">
        <f t="shared" ref="J124:J129" si="0">ROUND(I124*H124,2)</f>
        <v>0</v>
      </c>
      <c r="K124" s="207"/>
      <c r="L124" s="36"/>
      <c r="M124" s="208" t="s">
        <v>1</v>
      </c>
      <c r="N124" s="209" t="s">
        <v>41</v>
      </c>
      <c r="O124" s="68"/>
      <c r="P124" s="210">
        <f t="shared" ref="P124:P129" si="1">O124*H124</f>
        <v>0</v>
      </c>
      <c r="Q124" s="210">
        <v>0</v>
      </c>
      <c r="R124" s="210">
        <f t="shared" ref="R124:R129" si="2">Q124*H124</f>
        <v>0</v>
      </c>
      <c r="S124" s="210">
        <v>2.5000000000000001E-3</v>
      </c>
      <c r="T124" s="210">
        <f t="shared" ref="T124:T129" si="3">S124*H124</f>
        <v>0.38500000000000001</v>
      </c>
      <c r="U124" s="211" t="s">
        <v>1</v>
      </c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2" t="s">
        <v>125</v>
      </c>
      <c r="AT124" s="212" t="s">
        <v>166</v>
      </c>
      <c r="AU124" s="212" t="s">
        <v>86</v>
      </c>
      <c r="AY124" s="14" t="s">
        <v>163</v>
      </c>
      <c r="BE124" s="213">
        <f t="shared" ref="BE124:BE129" si="4">IF(N124="základní",J124,0)</f>
        <v>0</v>
      </c>
      <c r="BF124" s="213">
        <f t="shared" ref="BF124:BF129" si="5">IF(N124="snížená",J124,0)</f>
        <v>0</v>
      </c>
      <c r="BG124" s="213">
        <f t="shared" ref="BG124:BG129" si="6">IF(N124="zákl. přenesená",J124,0)</f>
        <v>0</v>
      </c>
      <c r="BH124" s="213">
        <f t="shared" ref="BH124:BH129" si="7">IF(N124="sníž. přenesená",J124,0)</f>
        <v>0</v>
      </c>
      <c r="BI124" s="213">
        <f t="shared" ref="BI124:BI129" si="8">IF(N124="nulová",J124,0)</f>
        <v>0</v>
      </c>
      <c r="BJ124" s="14" t="s">
        <v>84</v>
      </c>
      <c r="BK124" s="213">
        <f t="shared" ref="BK124:BK129" si="9">ROUND(I124*H124,2)</f>
        <v>0</v>
      </c>
      <c r="BL124" s="14" t="s">
        <v>125</v>
      </c>
      <c r="BM124" s="212" t="s">
        <v>292</v>
      </c>
    </row>
    <row r="125" spans="1:65" s="2" customFormat="1" ht="24" customHeight="1">
      <c r="A125" s="31"/>
      <c r="B125" s="32"/>
      <c r="C125" s="200" t="s">
        <v>293</v>
      </c>
      <c r="D125" s="200" t="s">
        <v>166</v>
      </c>
      <c r="E125" s="201" t="s">
        <v>294</v>
      </c>
      <c r="F125" s="202" t="s">
        <v>295</v>
      </c>
      <c r="G125" s="203" t="s">
        <v>175</v>
      </c>
      <c r="H125" s="204">
        <v>154</v>
      </c>
      <c r="I125" s="205"/>
      <c r="J125" s="206">
        <f t="shared" si="0"/>
        <v>0</v>
      </c>
      <c r="K125" s="207"/>
      <c r="L125" s="36"/>
      <c r="M125" s="208" t="s">
        <v>1</v>
      </c>
      <c r="N125" s="209" t="s">
        <v>41</v>
      </c>
      <c r="O125" s="68"/>
      <c r="P125" s="210">
        <f t="shared" si="1"/>
        <v>0</v>
      </c>
      <c r="Q125" s="210">
        <v>7.5799999999999999E-3</v>
      </c>
      <c r="R125" s="210">
        <f t="shared" si="2"/>
        <v>1.1673199999999999</v>
      </c>
      <c r="S125" s="210">
        <v>0</v>
      </c>
      <c r="T125" s="210">
        <f t="shared" si="3"/>
        <v>0</v>
      </c>
      <c r="U125" s="211" t="s">
        <v>1</v>
      </c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2" t="s">
        <v>125</v>
      </c>
      <c r="AT125" s="212" t="s">
        <v>166</v>
      </c>
      <c r="AU125" s="212" t="s">
        <v>86</v>
      </c>
      <c r="AY125" s="14" t="s">
        <v>163</v>
      </c>
      <c r="BE125" s="213">
        <f t="shared" si="4"/>
        <v>0</v>
      </c>
      <c r="BF125" s="213">
        <f t="shared" si="5"/>
        <v>0</v>
      </c>
      <c r="BG125" s="213">
        <f t="shared" si="6"/>
        <v>0</v>
      </c>
      <c r="BH125" s="213">
        <f t="shared" si="7"/>
        <v>0</v>
      </c>
      <c r="BI125" s="213">
        <f t="shared" si="8"/>
        <v>0</v>
      </c>
      <c r="BJ125" s="14" t="s">
        <v>84</v>
      </c>
      <c r="BK125" s="213">
        <f t="shared" si="9"/>
        <v>0</v>
      </c>
      <c r="BL125" s="14" t="s">
        <v>125</v>
      </c>
      <c r="BM125" s="212" t="s">
        <v>296</v>
      </c>
    </row>
    <row r="126" spans="1:65" s="2" customFormat="1" ht="16.5" customHeight="1">
      <c r="A126" s="31"/>
      <c r="B126" s="32"/>
      <c r="C126" s="200" t="s">
        <v>297</v>
      </c>
      <c r="D126" s="200" t="s">
        <v>166</v>
      </c>
      <c r="E126" s="201" t="s">
        <v>298</v>
      </c>
      <c r="F126" s="202" t="s">
        <v>299</v>
      </c>
      <c r="G126" s="203" t="s">
        <v>175</v>
      </c>
      <c r="H126" s="204">
        <v>154</v>
      </c>
      <c r="I126" s="205"/>
      <c r="J126" s="206">
        <f t="shared" si="0"/>
        <v>0</v>
      </c>
      <c r="K126" s="207"/>
      <c r="L126" s="36"/>
      <c r="M126" s="208" t="s">
        <v>1</v>
      </c>
      <c r="N126" s="209" t="s">
        <v>41</v>
      </c>
      <c r="O126" s="68"/>
      <c r="P126" s="210">
        <f t="shared" si="1"/>
        <v>0</v>
      </c>
      <c r="Q126" s="210">
        <v>5.0000000000000001E-4</v>
      </c>
      <c r="R126" s="210">
        <f t="shared" si="2"/>
        <v>7.6999999999999999E-2</v>
      </c>
      <c r="S126" s="210">
        <v>0</v>
      </c>
      <c r="T126" s="210">
        <f t="shared" si="3"/>
        <v>0</v>
      </c>
      <c r="U126" s="211" t="s">
        <v>1</v>
      </c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2" t="s">
        <v>125</v>
      </c>
      <c r="AT126" s="212" t="s">
        <v>166</v>
      </c>
      <c r="AU126" s="212" t="s">
        <v>86</v>
      </c>
      <c r="AY126" s="14" t="s">
        <v>163</v>
      </c>
      <c r="BE126" s="213">
        <f t="shared" si="4"/>
        <v>0</v>
      </c>
      <c r="BF126" s="213">
        <f t="shared" si="5"/>
        <v>0</v>
      </c>
      <c r="BG126" s="213">
        <f t="shared" si="6"/>
        <v>0</v>
      </c>
      <c r="BH126" s="213">
        <f t="shared" si="7"/>
        <v>0</v>
      </c>
      <c r="BI126" s="213">
        <f t="shared" si="8"/>
        <v>0</v>
      </c>
      <c r="BJ126" s="14" t="s">
        <v>84</v>
      </c>
      <c r="BK126" s="213">
        <f t="shared" si="9"/>
        <v>0</v>
      </c>
      <c r="BL126" s="14" t="s">
        <v>125</v>
      </c>
      <c r="BM126" s="212" t="s">
        <v>300</v>
      </c>
    </row>
    <row r="127" spans="1:65" s="2" customFormat="1" ht="16.5" customHeight="1">
      <c r="A127" s="31"/>
      <c r="B127" s="32"/>
      <c r="C127" s="214" t="s">
        <v>301</v>
      </c>
      <c r="D127" s="214" t="s">
        <v>178</v>
      </c>
      <c r="E127" s="215" t="s">
        <v>302</v>
      </c>
      <c r="F127" s="216" t="s">
        <v>303</v>
      </c>
      <c r="G127" s="217" t="s">
        <v>175</v>
      </c>
      <c r="H127" s="218">
        <v>169.4</v>
      </c>
      <c r="I127" s="219"/>
      <c r="J127" s="220">
        <f t="shared" si="0"/>
        <v>0</v>
      </c>
      <c r="K127" s="221"/>
      <c r="L127" s="222"/>
      <c r="M127" s="223" t="s">
        <v>1</v>
      </c>
      <c r="N127" s="224" t="s">
        <v>41</v>
      </c>
      <c r="O127" s="68"/>
      <c r="P127" s="210">
        <f t="shared" si="1"/>
        <v>0</v>
      </c>
      <c r="Q127" s="210">
        <v>1.75E-3</v>
      </c>
      <c r="R127" s="210">
        <f t="shared" si="2"/>
        <v>0.29644999999999999</v>
      </c>
      <c r="S127" s="210">
        <v>0</v>
      </c>
      <c r="T127" s="210">
        <f t="shared" si="3"/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181</v>
      </c>
      <c r="AT127" s="212" t="s">
        <v>178</v>
      </c>
      <c r="AU127" s="212" t="s">
        <v>86</v>
      </c>
      <c r="AY127" s="14" t="s">
        <v>163</v>
      </c>
      <c r="BE127" s="213">
        <f t="shared" si="4"/>
        <v>0</v>
      </c>
      <c r="BF127" s="213">
        <f t="shared" si="5"/>
        <v>0</v>
      </c>
      <c r="BG127" s="213">
        <f t="shared" si="6"/>
        <v>0</v>
      </c>
      <c r="BH127" s="213">
        <f t="shared" si="7"/>
        <v>0</v>
      </c>
      <c r="BI127" s="213">
        <f t="shared" si="8"/>
        <v>0</v>
      </c>
      <c r="BJ127" s="14" t="s">
        <v>84</v>
      </c>
      <c r="BK127" s="213">
        <f t="shared" si="9"/>
        <v>0</v>
      </c>
      <c r="BL127" s="14" t="s">
        <v>125</v>
      </c>
      <c r="BM127" s="212" t="s">
        <v>304</v>
      </c>
    </row>
    <row r="128" spans="1:65" s="2" customFormat="1" ht="16.5" customHeight="1">
      <c r="A128" s="31"/>
      <c r="B128" s="32"/>
      <c r="C128" s="200" t="s">
        <v>207</v>
      </c>
      <c r="D128" s="200" t="s">
        <v>166</v>
      </c>
      <c r="E128" s="201" t="s">
        <v>198</v>
      </c>
      <c r="F128" s="202" t="s">
        <v>199</v>
      </c>
      <c r="G128" s="203" t="s">
        <v>200</v>
      </c>
      <c r="H128" s="204">
        <v>120</v>
      </c>
      <c r="I128" s="205"/>
      <c r="J128" s="206">
        <f t="shared" si="0"/>
        <v>0</v>
      </c>
      <c r="K128" s="207"/>
      <c r="L128" s="36"/>
      <c r="M128" s="208" t="s">
        <v>1</v>
      </c>
      <c r="N128" s="209" t="s">
        <v>41</v>
      </c>
      <c r="O128" s="68"/>
      <c r="P128" s="210">
        <f t="shared" si="1"/>
        <v>0</v>
      </c>
      <c r="Q128" s="210">
        <v>1.0000000000000001E-5</v>
      </c>
      <c r="R128" s="210">
        <f t="shared" si="2"/>
        <v>1.2000000000000001E-3</v>
      </c>
      <c r="S128" s="210">
        <v>0</v>
      </c>
      <c r="T128" s="210">
        <f t="shared" si="3"/>
        <v>0</v>
      </c>
      <c r="U128" s="211" t="s">
        <v>1</v>
      </c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2" t="s">
        <v>125</v>
      </c>
      <c r="AT128" s="212" t="s">
        <v>166</v>
      </c>
      <c r="AU128" s="212" t="s">
        <v>86</v>
      </c>
      <c r="AY128" s="14" t="s">
        <v>163</v>
      </c>
      <c r="BE128" s="213">
        <f t="shared" si="4"/>
        <v>0</v>
      </c>
      <c r="BF128" s="213">
        <f t="shared" si="5"/>
        <v>0</v>
      </c>
      <c r="BG128" s="213">
        <f t="shared" si="6"/>
        <v>0</v>
      </c>
      <c r="BH128" s="213">
        <f t="shared" si="7"/>
        <v>0</v>
      </c>
      <c r="BI128" s="213">
        <f t="shared" si="8"/>
        <v>0</v>
      </c>
      <c r="BJ128" s="14" t="s">
        <v>84</v>
      </c>
      <c r="BK128" s="213">
        <f t="shared" si="9"/>
        <v>0</v>
      </c>
      <c r="BL128" s="14" t="s">
        <v>125</v>
      </c>
      <c r="BM128" s="212" t="s">
        <v>305</v>
      </c>
    </row>
    <row r="129" spans="1:65" s="2" customFormat="1" ht="16.5" customHeight="1">
      <c r="A129" s="31"/>
      <c r="B129" s="32"/>
      <c r="C129" s="214" t="s">
        <v>211</v>
      </c>
      <c r="D129" s="214" t="s">
        <v>178</v>
      </c>
      <c r="E129" s="215" t="s">
        <v>202</v>
      </c>
      <c r="F129" s="216" t="s">
        <v>203</v>
      </c>
      <c r="G129" s="217" t="s">
        <v>200</v>
      </c>
      <c r="H129" s="218">
        <v>120</v>
      </c>
      <c r="I129" s="219"/>
      <c r="J129" s="220">
        <f t="shared" si="0"/>
        <v>0</v>
      </c>
      <c r="K129" s="221"/>
      <c r="L129" s="222"/>
      <c r="M129" s="223" t="s">
        <v>1</v>
      </c>
      <c r="N129" s="224" t="s">
        <v>41</v>
      </c>
      <c r="O129" s="68"/>
      <c r="P129" s="210">
        <f t="shared" si="1"/>
        <v>0</v>
      </c>
      <c r="Q129" s="210">
        <v>6.0000000000000002E-5</v>
      </c>
      <c r="R129" s="210">
        <f t="shared" si="2"/>
        <v>7.1999999999999998E-3</v>
      </c>
      <c r="S129" s="210">
        <v>0</v>
      </c>
      <c r="T129" s="210">
        <f t="shared" si="3"/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181</v>
      </c>
      <c r="AT129" s="212" t="s">
        <v>178</v>
      </c>
      <c r="AU129" s="212" t="s">
        <v>86</v>
      </c>
      <c r="AY129" s="14" t="s">
        <v>163</v>
      </c>
      <c r="BE129" s="213">
        <f t="shared" si="4"/>
        <v>0</v>
      </c>
      <c r="BF129" s="213">
        <f t="shared" si="5"/>
        <v>0</v>
      </c>
      <c r="BG129" s="213">
        <f t="shared" si="6"/>
        <v>0</v>
      </c>
      <c r="BH129" s="213">
        <f t="shared" si="7"/>
        <v>0</v>
      </c>
      <c r="BI129" s="213">
        <f t="shared" si="8"/>
        <v>0</v>
      </c>
      <c r="BJ129" s="14" t="s">
        <v>84</v>
      </c>
      <c r="BK129" s="213">
        <f t="shared" si="9"/>
        <v>0</v>
      </c>
      <c r="BL129" s="14" t="s">
        <v>125</v>
      </c>
      <c r="BM129" s="212" t="s">
        <v>306</v>
      </c>
    </row>
    <row r="130" spans="1:65" s="12" customFormat="1" ht="25.9" customHeight="1">
      <c r="B130" s="184"/>
      <c r="C130" s="185"/>
      <c r="D130" s="186" t="s">
        <v>75</v>
      </c>
      <c r="E130" s="187" t="s">
        <v>228</v>
      </c>
      <c r="F130" s="187" t="s">
        <v>229</v>
      </c>
      <c r="G130" s="185"/>
      <c r="H130" s="185"/>
      <c r="I130" s="188"/>
      <c r="J130" s="189">
        <f>BK130</f>
        <v>0</v>
      </c>
      <c r="K130" s="185"/>
      <c r="L130" s="190"/>
      <c r="M130" s="191"/>
      <c r="N130" s="192"/>
      <c r="O130" s="192"/>
      <c r="P130" s="193">
        <f>P131+P133</f>
        <v>0</v>
      </c>
      <c r="Q130" s="192"/>
      <c r="R130" s="193">
        <f>R131+R133</f>
        <v>0</v>
      </c>
      <c r="S130" s="192"/>
      <c r="T130" s="193">
        <f>T131+T133</f>
        <v>0</v>
      </c>
      <c r="U130" s="194"/>
      <c r="AR130" s="195" t="s">
        <v>192</v>
      </c>
      <c r="AT130" s="196" t="s">
        <v>75</v>
      </c>
      <c r="AU130" s="196" t="s">
        <v>76</v>
      </c>
      <c r="AY130" s="195" t="s">
        <v>163</v>
      </c>
      <c r="BK130" s="197">
        <f>BK131+BK133</f>
        <v>0</v>
      </c>
    </row>
    <row r="131" spans="1:65" s="12" customFormat="1" ht="22.9" customHeight="1">
      <c r="B131" s="184"/>
      <c r="C131" s="185"/>
      <c r="D131" s="186" t="s">
        <v>75</v>
      </c>
      <c r="E131" s="198" t="s">
        <v>230</v>
      </c>
      <c r="F131" s="198" t="s">
        <v>231</v>
      </c>
      <c r="G131" s="185"/>
      <c r="H131" s="185"/>
      <c r="I131" s="188"/>
      <c r="J131" s="199">
        <f>BK131</f>
        <v>0</v>
      </c>
      <c r="K131" s="185"/>
      <c r="L131" s="190"/>
      <c r="M131" s="191"/>
      <c r="N131" s="192"/>
      <c r="O131" s="192"/>
      <c r="P131" s="193">
        <f>P132</f>
        <v>0</v>
      </c>
      <c r="Q131" s="192"/>
      <c r="R131" s="193">
        <f>R132</f>
        <v>0</v>
      </c>
      <c r="S131" s="192"/>
      <c r="T131" s="193">
        <f>T132</f>
        <v>0</v>
      </c>
      <c r="U131" s="194"/>
      <c r="AR131" s="195" t="s">
        <v>192</v>
      </c>
      <c r="AT131" s="196" t="s">
        <v>75</v>
      </c>
      <c r="AU131" s="196" t="s">
        <v>84</v>
      </c>
      <c r="AY131" s="195" t="s">
        <v>163</v>
      </c>
      <c r="BK131" s="197">
        <f>BK132</f>
        <v>0</v>
      </c>
    </row>
    <row r="132" spans="1:65" s="2" customFormat="1" ht="16.5" customHeight="1">
      <c r="A132" s="31"/>
      <c r="B132" s="32"/>
      <c r="C132" s="200" t="s">
        <v>8</v>
      </c>
      <c r="D132" s="200" t="s">
        <v>166</v>
      </c>
      <c r="E132" s="201" t="s">
        <v>232</v>
      </c>
      <c r="F132" s="202" t="s">
        <v>231</v>
      </c>
      <c r="G132" s="203" t="s">
        <v>233</v>
      </c>
      <c r="H132" s="225"/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234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234</v>
      </c>
      <c r="BM132" s="212" t="s">
        <v>313</v>
      </c>
    </row>
    <row r="133" spans="1:65" s="12" customFormat="1" ht="22.9" customHeight="1">
      <c r="B133" s="184"/>
      <c r="C133" s="185"/>
      <c r="D133" s="186" t="s">
        <v>75</v>
      </c>
      <c r="E133" s="198" t="s">
        <v>236</v>
      </c>
      <c r="F133" s="198" t="s">
        <v>237</v>
      </c>
      <c r="G133" s="185"/>
      <c r="H133" s="185"/>
      <c r="I133" s="188"/>
      <c r="J133" s="199">
        <f>BK133</f>
        <v>0</v>
      </c>
      <c r="K133" s="185"/>
      <c r="L133" s="190"/>
      <c r="M133" s="191"/>
      <c r="N133" s="192"/>
      <c r="O133" s="192"/>
      <c r="P133" s="193">
        <f>P134</f>
        <v>0</v>
      </c>
      <c r="Q133" s="192"/>
      <c r="R133" s="193">
        <f>R134</f>
        <v>0</v>
      </c>
      <c r="S133" s="192"/>
      <c r="T133" s="193">
        <f>T134</f>
        <v>0</v>
      </c>
      <c r="U133" s="194"/>
      <c r="AR133" s="195" t="s">
        <v>192</v>
      </c>
      <c r="AT133" s="196" t="s">
        <v>75</v>
      </c>
      <c r="AU133" s="196" t="s">
        <v>84</v>
      </c>
      <c r="AY133" s="195" t="s">
        <v>163</v>
      </c>
      <c r="BK133" s="197">
        <f>BK134</f>
        <v>0</v>
      </c>
    </row>
    <row r="134" spans="1:65" s="2" customFormat="1" ht="16.5" customHeight="1">
      <c r="A134" s="31"/>
      <c r="B134" s="32"/>
      <c r="C134" s="200" t="s">
        <v>125</v>
      </c>
      <c r="D134" s="200" t="s">
        <v>166</v>
      </c>
      <c r="E134" s="201" t="s">
        <v>238</v>
      </c>
      <c r="F134" s="202" t="s">
        <v>239</v>
      </c>
      <c r="G134" s="203" t="s">
        <v>233</v>
      </c>
      <c r="H134" s="225"/>
      <c r="I134" s="205"/>
      <c r="J134" s="206">
        <f>ROUND(I134*H134,2)</f>
        <v>0</v>
      </c>
      <c r="K134" s="207"/>
      <c r="L134" s="36"/>
      <c r="M134" s="226" t="s">
        <v>1</v>
      </c>
      <c r="N134" s="227" t="s">
        <v>41</v>
      </c>
      <c r="O134" s="228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29">
        <f>S134*H134</f>
        <v>0</v>
      </c>
      <c r="U134" s="230" t="s">
        <v>1</v>
      </c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2" t="s">
        <v>234</v>
      </c>
      <c r="AT134" s="212" t="s">
        <v>166</v>
      </c>
      <c r="AU134" s="212" t="s">
        <v>86</v>
      </c>
      <c r="AY134" s="14" t="s">
        <v>163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84</v>
      </c>
      <c r="BK134" s="213">
        <f>ROUND(I134*H134,2)</f>
        <v>0</v>
      </c>
      <c r="BL134" s="14" t="s">
        <v>234</v>
      </c>
      <c r="BM134" s="212" t="s">
        <v>314</v>
      </c>
    </row>
    <row r="135" spans="1:65" s="2" customFormat="1" ht="6.95" customHeight="1">
      <c r="A135" s="31"/>
      <c r="B135" s="51"/>
      <c r="C135" s="52"/>
      <c r="D135" s="52"/>
      <c r="E135" s="52"/>
      <c r="F135" s="52"/>
      <c r="G135" s="52"/>
      <c r="H135" s="52"/>
      <c r="I135" s="149"/>
      <c r="J135" s="52"/>
      <c r="K135" s="52"/>
      <c r="L135" s="36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sheetProtection algorithmName="SHA-512" hashValue="0gv1qRp7844wxr4XHKa+EblMOXwqIPiJw30LqeGhgxMPL2HOzipO93ah77Ppw9+jrGEURtPtE2dahKcZjpdgrQ==" saltValue="Ib2wPPnWi/zb7GvwljOsjLtmFm64CuiovhalQujS5z/LcoDZwZfr5EoFTnJsxyE2xIyNKjwmyJLTy47LNpD/jw==" spinCount="100000" sheet="1" objects="1" scenarios="1" formatColumns="0" formatRows="0" autoFilter="0"/>
  <autoFilter ref="C120:K134" xr:uid="{00000000-0009-0000-0000-000010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9"/>
  <sheetViews>
    <sheetView showGridLines="0" topLeftCell="A11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85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133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ROUND((SUM(BE124:BE148)),  2)</f>
        <v>0</v>
      </c>
      <c r="G33" s="31"/>
      <c r="H33" s="31"/>
      <c r="I33" s="128">
        <v>0.21</v>
      </c>
      <c r="J33" s="127">
        <f>ROUND(((SUM(BE124:BE148))*I33),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ROUND((SUM(BF124:BF148)),  2)</f>
        <v>0</v>
      </c>
      <c r="G34" s="31"/>
      <c r="H34" s="31"/>
      <c r="I34" s="128">
        <v>0.15</v>
      </c>
      <c r="J34" s="127">
        <f>ROUND(((SUM(BF124:BF148))*I34),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ROUND((SUM(BG124:BG148)),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ROUND((SUM(BH124:BH148)),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ROUND((SUM(BI124:BI148)),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01 - Místnost č. 320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J125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140</v>
      </c>
      <c r="E98" s="168"/>
      <c r="F98" s="168"/>
      <c r="G98" s="168"/>
      <c r="H98" s="168"/>
      <c r="I98" s="169"/>
      <c r="J98" s="170">
        <f>J126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141</v>
      </c>
      <c r="E99" s="168"/>
      <c r="F99" s="168"/>
      <c r="G99" s="168"/>
      <c r="H99" s="168"/>
      <c r="I99" s="169"/>
      <c r="J99" s="170">
        <f>J128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142</v>
      </c>
      <c r="E100" s="168"/>
      <c r="F100" s="168"/>
      <c r="G100" s="168"/>
      <c r="H100" s="168"/>
      <c r="I100" s="169"/>
      <c r="J100" s="170">
        <f>J134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143</v>
      </c>
      <c r="E101" s="168"/>
      <c r="F101" s="168"/>
      <c r="G101" s="168"/>
      <c r="H101" s="168"/>
      <c r="I101" s="169"/>
      <c r="J101" s="170">
        <f>J137</f>
        <v>0</v>
      </c>
      <c r="K101" s="166"/>
      <c r="L101" s="171"/>
    </row>
    <row r="102" spans="1:31" s="9" customFormat="1" ht="24.95" customHeight="1">
      <c r="B102" s="158"/>
      <c r="C102" s="159"/>
      <c r="D102" s="160" t="s">
        <v>144</v>
      </c>
      <c r="E102" s="161"/>
      <c r="F102" s="161"/>
      <c r="G102" s="161"/>
      <c r="H102" s="161"/>
      <c r="I102" s="162"/>
      <c r="J102" s="163">
        <f>J144</f>
        <v>0</v>
      </c>
      <c r="K102" s="159"/>
      <c r="L102" s="164"/>
    </row>
    <row r="103" spans="1:31" s="10" customFormat="1" ht="19.899999999999999" customHeight="1">
      <c r="B103" s="165"/>
      <c r="C103" s="166"/>
      <c r="D103" s="167" t="s">
        <v>145</v>
      </c>
      <c r="E103" s="168"/>
      <c r="F103" s="168"/>
      <c r="G103" s="168"/>
      <c r="H103" s="168"/>
      <c r="I103" s="169"/>
      <c r="J103" s="170">
        <f>J145</f>
        <v>0</v>
      </c>
      <c r="K103" s="166"/>
      <c r="L103" s="171"/>
    </row>
    <row r="104" spans="1:31" s="10" customFormat="1" ht="19.899999999999999" customHeight="1">
      <c r="B104" s="165"/>
      <c r="C104" s="166"/>
      <c r="D104" s="167" t="s">
        <v>146</v>
      </c>
      <c r="E104" s="168"/>
      <c r="F104" s="168"/>
      <c r="G104" s="168"/>
      <c r="H104" s="168"/>
      <c r="I104" s="169"/>
      <c r="J104" s="170">
        <f>J147</f>
        <v>0</v>
      </c>
      <c r="K104" s="166"/>
      <c r="L104" s="171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149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152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147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3" t="str">
        <f>E7</f>
        <v>STAVEBNÍ ÚPRAVY - VŠE FM J. HRADEC</v>
      </c>
      <c r="F114" s="274"/>
      <c r="G114" s="274"/>
      <c r="H114" s="274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132</v>
      </c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54" t="str">
        <f>E9</f>
        <v>01 - Místnost č. 320</v>
      </c>
      <c r="F116" s="272"/>
      <c r="G116" s="272"/>
      <c r="H116" s="272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>VŠE FM J. HRADEC, JAROŠOVSKÁ 117/II</v>
      </c>
      <c r="G118" s="33"/>
      <c r="H118" s="33"/>
      <c r="I118" s="114" t="s">
        <v>22</v>
      </c>
      <c r="J118" s="63">
        <f>IF(J12="","",J12)</f>
        <v>0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3"/>
      <c r="E120" s="33"/>
      <c r="F120" s="24" t="str">
        <f>E15</f>
        <v xml:space="preserve"> </v>
      </c>
      <c r="G120" s="33"/>
      <c r="H120" s="33"/>
      <c r="I120" s="114" t="s">
        <v>29</v>
      </c>
      <c r="J120" s="29" t="str">
        <f>E21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7.95" customHeight="1">
      <c r="A121" s="31"/>
      <c r="B121" s="32"/>
      <c r="C121" s="26" t="s">
        <v>27</v>
      </c>
      <c r="D121" s="33"/>
      <c r="E121" s="33"/>
      <c r="F121" s="24" t="str">
        <f>IF(E18="","",E18)</f>
        <v>Vyplň údaj</v>
      </c>
      <c r="G121" s="33"/>
      <c r="H121" s="33"/>
      <c r="I121" s="114" t="s">
        <v>31</v>
      </c>
      <c r="J121" s="29" t="str">
        <f>E24</f>
        <v/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72"/>
      <c r="B123" s="173"/>
      <c r="C123" s="174" t="s">
        <v>148</v>
      </c>
      <c r="D123" s="175" t="s">
        <v>61</v>
      </c>
      <c r="E123" s="175" t="s">
        <v>57</v>
      </c>
      <c r="F123" s="175" t="s">
        <v>58</v>
      </c>
      <c r="G123" s="175" t="s">
        <v>149</v>
      </c>
      <c r="H123" s="175" t="s">
        <v>150</v>
      </c>
      <c r="I123" s="176" t="s">
        <v>151</v>
      </c>
      <c r="J123" s="177" t="s">
        <v>136</v>
      </c>
      <c r="K123" s="178" t="s">
        <v>152</v>
      </c>
      <c r="L123" s="179"/>
      <c r="M123" s="72" t="s">
        <v>1</v>
      </c>
      <c r="N123" s="73" t="s">
        <v>40</v>
      </c>
      <c r="O123" s="73" t="s">
        <v>153</v>
      </c>
      <c r="P123" s="73" t="s">
        <v>154</v>
      </c>
      <c r="Q123" s="73" t="s">
        <v>155</v>
      </c>
      <c r="R123" s="73" t="s">
        <v>156</v>
      </c>
      <c r="S123" s="73" t="s">
        <v>157</v>
      </c>
      <c r="T123" s="73" t="s">
        <v>158</v>
      </c>
      <c r="U123" s="74" t="s">
        <v>159</v>
      </c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2" customFormat="1" ht="22.9" customHeight="1">
      <c r="A124" s="31"/>
      <c r="B124" s="32"/>
      <c r="C124" s="79" t="s">
        <v>160</v>
      </c>
      <c r="D124" s="33"/>
      <c r="E124" s="33"/>
      <c r="F124" s="33"/>
      <c r="G124" s="33"/>
      <c r="H124" s="33"/>
      <c r="I124" s="112"/>
      <c r="J124" s="180">
        <f>BK124</f>
        <v>0</v>
      </c>
      <c r="K124" s="33"/>
      <c r="L124" s="36"/>
      <c r="M124" s="75"/>
      <c r="N124" s="181"/>
      <c r="O124" s="76"/>
      <c r="P124" s="182">
        <f>P125+P144</f>
        <v>0</v>
      </c>
      <c r="Q124" s="76"/>
      <c r="R124" s="182">
        <f>R125+R144</f>
        <v>0.68530519999999995</v>
      </c>
      <c r="S124" s="76"/>
      <c r="T124" s="182">
        <f>T125+T144</f>
        <v>0.01</v>
      </c>
      <c r="U124" s="77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75</v>
      </c>
      <c r="AU124" s="14" t="s">
        <v>138</v>
      </c>
      <c r="BK124" s="183">
        <f>BK125+BK144</f>
        <v>0</v>
      </c>
    </row>
    <row r="125" spans="1:65" s="12" customFormat="1" ht="25.9" customHeight="1">
      <c r="B125" s="184"/>
      <c r="C125" s="185"/>
      <c r="D125" s="186" t="s">
        <v>75</v>
      </c>
      <c r="E125" s="187" t="s">
        <v>161</v>
      </c>
      <c r="F125" s="187" t="s">
        <v>162</v>
      </c>
      <c r="G125" s="185"/>
      <c r="H125" s="185"/>
      <c r="I125" s="188"/>
      <c r="J125" s="189">
        <f>BK125</f>
        <v>0</v>
      </c>
      <c r="K125" s="185"/>
      <c r="L125" s="190"/>
      <c r="M125" s="191"/>
      <c r="N125" s="192"/>
      <c r="O125" s="192"/>
      <c r="P125" s="193">
        <f>P126+P128+P134+P137</f>
        <v>0</v>
      </c>
      <c r="Q125" s="192"/>
      <c r="R125" s="193">
        <f>R126+R128+R134+R137</f>
        <v>0.68530519999999995</v>
      </c>
      <c r="S125" s="192"/>
      <c r="T125" s="193">
        <f>T126+T128+T134+T137</f>
        <v>0.01</v>
      </c>
      <c r="U125" s="194"/>
      <c r="AR125" s="195" t="s">
        <v>86</v>
      </c>
      <c r="AT125" s="196" t="s">
        <v>75</v>
      </c>
      <c r="AU125" s="196" t="s">
        <v>76</v>
      </c>
      <c r="AY125" s="195" t="s">
        <v>163</v>
      </c>
      <c r="BK125" s="197">
        <f>BK126+BK128+BK134+BK137</f>
        <v>0</v>
      </c>
    </row>
    <row r="126" spans="1:65" s="12" customFormat="1" ht="22.9" customHeight="1">
      <c r="B126" s="184"/>
      <c r="C126" s="185"/>
      <c r="D126" s="186" t="s">
        <v>75</v>
      </c>
      <c r="E126" s="198" t="s">
        <v>164</v>
      </c>
      <c r="F126" s="198" t="s">
        <v>165</v>
      </c>
      <c r="G126" s="185"/>
      <c r="H126" s="185"/>
      <c r="I126" s="188"/>
      <c r="J126" s="199">
        <f>BK126</f>
        <v>0</v>
      </c>
      <c r="K126" s="185"/>
      <c r="L126" s="190"/>
      <c r="M126" s="191"/>
      <c r="N126" s="192"/>
      <c r="O126" s="192"/>
      <c r="P126" s="193">
        <f>P127</f>
        <v>0</v>
      </c>
      <c r="Q126" s="192"/>
      <c r="R126" s="193">
        <f>R127</f>
        <v>0</v>
      </c>
      <c r="S126" s="192"/>
      <c r="T126" s="193">
        <f>T127</f>
        <v>0</v>
      </c>
      <c r="U126" s="194"/>
      <c r="AR126" s="195" t="s">
        <v>86</v>
      </c>
      <c r="AT126" s="196" t="s">
        <v>75</v>
      </c>
      <c r="AU126" s="196" t="s">
        <v>84</v>
      </c>
      <c r="AY126" s="195" t="s">
        <v>163</v>
      </c>
      <c r="BK126" s="197">
        <f>BK127</f>
        <v>0</v>
      </c>
    </row>
    <row r="127" spans="1:65" s="2" customFormat="1" ht="16.5" customHeight="1">
      <c r="A127" s="31"/>
      <c r="B127" s="32"/>
      <c r="C127" s="200" t="s">
        <v>117</v>
      </c>
      <c r="D127" s="200" t="s">
        <v>166</v>
      </c>
      <c r="E127" s="201" t="s">
        <v>167</v>
      </c>
      <c r="F127" s="202" t="s">
        <v>168</v>
      </c>
      <c r="G127" s="203" t="s">
        <v>169</v>
      </c>
      <c r="H127" s="204">
        <v>1</v>
      </c>
      <c r="I127" s="205"/>
      <c r="J127" s="206">
        <f>ROUND(I127*H127,2)</f>
        <v>0</v>
      </c>
      <c r="K127" s="207"/>
      <c r="L127" s="36"/>
      <c r="M127" s="208" t="s">
        <v>1</v>
      </c>
      <c r="N127" s="209" t="s">
        <v>41</v>
      </c>
      <c r="O127" s="68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0">
        <f>S127*H127</f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125</v>
      </c>
      <c r="AT127" s="212" t="s">
        <v>166</v>
      </c>
      <c r="AU127" s="212" t="s">
        <v>86</v>
      </c>
      <c r="AY127" s="14" t="s">
        <v>163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84</v>
      </c>
      <c r="BK127" s="213">
        <f>ROUND(I127*H127,2)</f>
        <v>0</v>
      </c>
      <c r="BL127" s="14" t="s">
        <v>125</v>
      </c>
      <c r="BM127" s="212" t="s">
        <v>170</v>
      </c>
    </row>
    <row r="128" spans="1:65" s="12" customFormat="1" ht="22.9" customHeight="1">
      <c r="B128" s="184"/>
      <c r="C128" s="185"/>
      <c r="D128" s="186" t="s">
        <v>75</v>
      </c>
      <c r="E128" s="198" t="s">
        <v>171</v>
      </c>
      <c r="F128" s="198" t="s">
        <v>172</v>
      </c>
      <c r="G128" s="185"/>
      <c r="H128" s="185"/>
      <c r="I128" s="188"/>
      <c r="J128" s="199">
        <f>BK128</f>
        <v>0</v>
      </c>
      <c r="K128" s="185"/>
      <c r="L128" s="190"/>
      <c r="M128" s="191"/>
      <c r="N128" s="192"/>
      <c r="O128" s="192"/>
      <c r="P128" s="193">
        <f>SUM(P129:P133)</f>
        <v>0</v>
      </c>
      <c r="Q128" s="192"/>
      <c r="R128" s="193">
        <f>SUM(R129:R133)</f>
        <v>0.65489999999999993</v>
      </c>
      <c r="S128" s="192"/>
      <c r="T128" s="193">
        <f>SUM(T129:T133)</f>
        <v>0.01</v>
      </c>
      <c r="U128" s="194"/>
      <c r="AR128" s="195" t="s">
        <v>86</v>
      </c>
      <c r="AT128" s="196" t="s">
        <v>75</v>
      </c>
      <c r="AU128" s="196" t="s">
        <v>84</v>
      </c>
      <c r="AY128" s="195" t="s">
        <v>163</v>
      </c>
      <c r="BK128" s="197">
        <f>SUM(BK129:BK133)</f>
        <v>0</v>
      </c>
    </row>
    <row r="129" spans="1:65" s="2" customFormat="1" ht="24" customHeight="1">
      <c r="A129" s="31"/>
      <c r="B129" s="32"/>
      <c r="C129" s="200" t="s">
        <v>86</v>
      </c>
      <c r="D129" s="200" t="s">
        <v>166</v>
      </c>
      <c r="E129" s="201" t="s">
        <v>173</v>
      </c>
      <c r="F129" s="202" t="s">
        <v>174</v>
      </c>
      <c r="G129" s="203" t="s">
        <v>175</v>
      </c>
      <c r="H129" s="204">
        <v>59</v>
      </c>
      <c r="I129" s="205"/>
      <c r="J129" s="206">
        <f>ROUND(I129*H129,2)</f>
        <v>0</v>
      </c>
      <c r="K129" s="207"/>
      <c r="L129" s="36"/>
      <c r="M129" s="208" t="s">
        <v>1</v>
      </c>
      <c r="N129" s="209" t="s">
        <v>41</v>
      </c>
      <c r="O129" s="68"/>
      <c r="P129" s="210">
        <f>O129*H129</f>
        <v>0</v>
      </c>
      <c r="Q129" s="210">
        <v>7.5000000000000002E-4</v>
      </c>
      <c r="R129" s="210">
        <f>Q129*H129</f>
        <v>4.4249999999999998E-2</v>
      </c>
      <c r="S129" s="210">
        <v>0</v>
      </c>
      <c r="T129" s="210">
        <f>S129*H129</f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125</v>
      </c>
      <c r="AT129" s="212" t="s">
        <v>166</v>
      </c>
      <c r="AU129" s="212" t="s">
        <v>86</v>
      </c>
      <c r="AY129" s="14" t="s">
        <v>163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84</v>
      </c>
      <c r="BK129" s="213">
        <f>ROUND(I129*H129,2)</f>
        <v>0</v>
      </c>
      <c r="BL129" s="14" t="s">
        <v>125</v>
      </c>
      <c r="BM129" s="212" t="s">
        <v>176</v>
      </c>
    </row>
    <row r="130" spans="1:65" s="2" customFormat="1" ht="16.5" customHeight="1">
      <c r="A130" s="31"/>
      <c r="B130" s="32"/>
      <c r="C130" s="214" t="s">
        <v>177</v>
      </c>
      <c r="D130" s="214" t="s">
        <v>178</v>
      </c>
      <c r="E130" s="215" t="s">
        <v>179</v>
      </c>
      <c r="F130" s="216" t="s">
        <v>180</v>
      </c>
      <c r="G130" s="217" t="s">
        <v>175</v>
      </c>
      <c r="H130" s="218">
        <v>67.849999999999994</v>
      </c>
      <c r="I130" s="219"/>
      <c r="J130" s="220">
        <f>ROUND(I130*H130,2)</f>
        <v>0</v>
      </c>
      <c r="K130" s="221"/>
      <c r="L130" s="222"/>
      <c r="M130" s="223" t="s">
        <v>1</v>
      </c>
      <c r="N130" s="224" t="s">
        <v>41</v>
      </c>
      <c r="O130" s="68"/>
      <c r="P130" s="210">
        <f>O130*H130</f>
        <v>0</v>
      </c>
      <c r="Q130" s="210">
        <v>8.9999999999999993E-3</v>
      </c>
      <c r="R130" s="210">
        <f>Q130*H130</f>
        <v>0.61064999999999992</v>
      </c>
      <c r="S130" s="210">
        <v>0</v>
      </c>
      <c r="T130" s="210">
        <f>S130*H130</f>
        <v>0</v>
      </c>
      <c r="U130" s="211" t="s">
        <v>1</v>
      </c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2" t="s">
        <v>181</v>
      </c>
      <c r="AT130" s="212" t="s">
        <v>178</v>
      </c>
      <c r="AU130" s="212" t="s">
        <v>86</v>
      </c>
      <c r="AY130" s="14" t="s">
        <v>163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84</v>
      </c>
      <c r="BK130" s="213">
        <f>ROUND(I130*H130,2)</f>
        <v>0</v>
      </c>
      <c r="BL130" s="14" t="s">
        <v>125</v>
      </c>
      <c r="BM130" s="212" t="s">
        <v>182</v>
      </c>
    </row>
    <row r="131" spans="1:65" s="2" customFormat="1" ht="16.5" customHeight="1">
      <c r="A131" s="31"/>
      <c r="B131" s="32"/>
      <c r="C131" s="200" t="s">
        <v>183</v>
      </c>
      <c r="D131" s="200" t="s">
        <v>166</v>
      </c>
      <c r="E131" s="201" t="s">
        <v>184</v>
      </c>
      <c r="F131" s="202" t="s">
        <v>185</v>
      </c>
      <c r="G131" s="203" t="s">
        <v>169</v>
      </c>
      <c r="H131" s="204">
        <v>1</v>
      </c>
      <c r="I131" s="205"/>
      <c r="J131" s="206">
        <f>ROUND(I131*H131,2)</f>
        <v>0</v>
      </c>
      <c r="K131" s="207"/>
      <c r="L131" s="36"/>
      <c r="M131" s="208" t="s">
        <v>1</v>
      </c>
      <c r="N131" s="209" t="s">
        <v>41</v>
      </c>
      <c r="O131" s="68"/>
      <c r="P131" s="210">
        <f>O131*H131</f>
        <v>0</v>
      </c>
      <c r="Q131" s="210">
        <v>0</v>
      </c>
      <c r="R131" s="210">
        <f>Q131*H131</f>
        <v>0</v>
      </c>
      <c r="S131" s="210">
        <v>0.01</v>
      </c>
      <c r="T131" s="210">
        <f>S131*H131</f>
        <v>0.01</v>
      </c>
      <c r="U131" s="211" t="s">
        <v>1</v>
      </c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2" t="s">
        <v>125</v>
      </c>
      <c r="AT131" s="212" t="s">
        <v>166</v>
      </c>
      <c r="AU131" s="212" t="s">
        <v>86</v>
      </c>
      <c r="AY131" s="14" t="s">
        <v>163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84</v>
      </c>
      <c r="BK131" s="213">
        <f>ROUND(I131*H131,2)</f>
        <v>0</v>
      </c>
      <c r="BL131" s="14" t="s">
        <v>125</v>
      </c>
      <c r="BM131" s="212" t="s">
        <v>186</v>
      </c>
    </row>
    <row r="132" spans="1:65" s="2" customFormat="1" ht="24" customHeight="1">
      <c r="A132" s="31"/>
      <c r="B132" s="32"/>
      <c r="C132" s="200" t="s">
        <v>187</v>
      </c>
      <c r="D132" s="200" t="s">
        <v>166</v>
      </c>
      <c r="E132" s="201" t="s">
        <v>188</v>
      </c>
      <c r="F132" s="202" t="s">
        <v>189</v>
      </c>
      <c r="G132" s="203" t="s">
        <v>190</v>
      </c>
      <c r="H132" s="204">
        <v>0.65500000000000003</v>
      </c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125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125</v>
      </c>
      <c r="BM132" s="212" t="s">
        <v>191</v>
      </c>
    </row>
    <row r="133" spans="1:65" s="2" customFormat="1" ht="24" customHeight="1">
      <c r="A133" s="31"/>
      <c r="B133" s="32"/>
      <c r="C133" s="200" t="s">
        <v>192</v>
      </c>
      <c r="D133" s="200" t="s">
        <v>166</v>
      </c>
      <c r="E133" s="201" t="s">
        <v>193</v>
      </c>
      <c r="F133" s="202" t="s">
        <v>194</v>
      </c>
      <c r="G133" s="203" t="s">
        <v>190</v>
      </c>
      <c r="H133" s="204">
        <v>0.65500000000000003</v>
      </c>
      <c r="I133" s="205"/>
      <c r="J133" s="206">
        <f>ROUND(I133*H133,2)</f>
        <v>0</v>
      </c>
      <c r="K133" s="207"/>
      <c r="L133" s="36"/>
      <c r="M133" s="208" t="s">
        <v>1</v>
      </c>
      <c r="N133" s="209" t="s">
        <v>41</v>
      </c>
      <c r="O133" s="68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0">
        <f>S133*H133</f>
        <v>0</v>
      </c>
      <c r="U133" s="211" t="s">
        <v>1</v>
      </c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2" t="s">
        <v>125</v>
      </c>
      <c r="AT133" s="212" t="s">
        <v>166</v>
      </c>
      <c r="AU133" s="212" t="s">
        <v>86</v>
      </c>
      <c r="AY133" s="14" t="s">
        <v>163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84</v>
      </c>
      <c r="BK133" s="213">
        <f>ROUND(I133*H133,2)</f>
        <v>0</v>
      </c>
      <c r="BL133" s="14" t="s">
        <v>125</v>
      </c>
      <c r="BM133" s="212" t="s">
        <v>195</v>
      </c>
    </row>
    <row r="134" spans="1:65" s="12" customFormat="1" ht="22.9" customHeight="1">
      <c r="B134" s="184"/>
      <c r="C134" s="185"/>
      <c r="D134" s="186" t="s">
        <v>75</v>
      </c>
      <c r="E134" s="198" t="s">
        <v>196</v>
      </c>
      <c r="F134" s="198" t="s">
        <v>197</v>
      </c>
      <c r="G134" s="185"/>
      <c r="H134" s="185"/>
      <c r="I134" s="188"/>
      <c r="J134" s="199">
        <f>BK134</f>
        <v>0</v>
      </c>
      <c r="K134" s="185"/>
      <c r="L134" s="190"/>
      <c r="M134" s="191"/>
      <c r="N134" s="192"/>
      <c r="O134" s="192"/>
      <c r="P134" s="193">
        <f>SUM(P135:P136)</f>
        <v>0</v>
      </c>
      <c r="Q134" s="192"/>
      <c r="R134" s="193">
        <f>SUM(R135:R136)</f>
        <v>1.4952000000000003E-3</v>
      </c>
      <c r="S134" s="192"/>
      <c r="T134" s="193">
        <f>SUM(T135:T136)</f>
        <v>0</v>
      </c>
      <c r="U134" s="194"/>
      <c r="AR134" s="195" t="s">
        <v>86</v>
      </c>
      <c r="AT134" s="196" t="s">
        <v>75</v>
      </c>
      <c r="AU134" s="196" t="s">
        <v>84</v>
      </c>
      <c r="AY134" s="195" t="s">
        <v>163</v>
      </c>
      <c r="BK134" s="197">
        <f>SUM(BK135:BK136)</f>
        <v>0</v>
      </c>
    </row>
    <row r="135" spans="1:65" s="2" customFormat="1" ht="16.5" customHeight="1">
      <c r="A135" s="31"/>
      <c r="B135" s="32"/>
      <c r="C135" s="200" t="s">
        <v>120</v>
      </c>
      <c r="D135" s="200" t="s">
        <v>166</v>
      </c>
      <c r="E135" s="201" t="s">
        <v>198</v>
      </c>
      <c r="F135" s="202" t="s">
        <v>199</v>
      </c>
      <c r="G135" s="203" t="s">
        <v>200</v>
      </c>
      <c r="H135" s="204">
        <v>21</v>
      </c>
      <c r="I135" s="205"/>
      <c r="J135" s="206">
        <f>ROUND(I135*H135,2)</f>
        <v>0</v>
      </c>
      <c r="K135" s="207"/>
      <c r="L135" s="36"/>
      <c r="M135" s="208" t="s">
        <v>1</v>
      </c>
      <c r="N135" s="209" t="s">
        <v>41</v>
      </c>
      <c r="O135" s="68"/>
      <c r="P135" s="210">
        <f>O135*H135</f>
        <v>0</v>
      </c>
      <c r="Q135" s="210">
        <v>1.0000000000000001E-5</v>
      </c>
      <c r="R135" s="210">
        <f>Q135*H135</f>
        <v>2.1000000000000001E-4</v>
      </c>
      <c r="S135" s="210">
        <v>0</v>
      </c>
      <c r="T135" s="210">
        <f>S135*H135</f>
        <v>0</v>
      </c>
      <c r="U135" s="211" t="s">
        <v>1</v>
      </c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2" t="s">
        <v>125</v>
      </c>
      <c r="AT135" s="212" t="s">
        <v>166</v>
      </c>
      <c r="AU135" s="212" t="s">
        <v>86</v>
      </c>
      <c r="AY135" s="14" t="s">
        <v>163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84</v>
      </c>
      <c r="BK135" s="213">
        <f>ROUND(I135*H135,2)</f>
        <v>0</v>
      </c>
      <c r="BL135" s="14" t="s">
        <v>125</v>
      </c>
      <c r="BM135" s="212" t="s">
        <v>201</v>
      </c>
    </row>
    <row r="136" spans="1:65" s="2" customFormat="1" ht="16.5" customHeight="1">
      <c r="A136" s="31"/>
      <c r="B136" s="32"/>
      <c r="C136" s="214" t="s">
        <v>8</v>
      </c>
      <c r="D136" s="214" t="s">
        <v>178</v>
      </c>
      <c r="E136" s="215" t="s">
        <v>202</v>
      </c>
      <c r="F136" s="216" t="s">
        <v>203</v>
      </c>
      <c r="G136" s="217" t="s">
        <v>200</v>
      </c>
      <c r="H136" s="218">
        <v>21.42</v>
      </c>
      <c r="I136" s="219"/>
      <c r="J136" s="220">
        <f>ROUND(I136*H136,2)</f>
        <v>0</v>
      </c>
      <c r="K136" s="221"/>
      <c r="L136" s="222"/>
      <c r="M136" s="223" t="s">
        <v>1</v>
      </c>
      <c r="N136" s="224" t="s">
        <v>41</v>
      </c>
      <c r="O136" s="68"/>
      <c r="P136" s="210">
        <f>O136*H136</f>
        <v>0</v>
      </c>
      <c r="Q136" s="210">
        <v>6.0000000000000002E-5</v>
      </c>
      <c r="R136" s="210">
        <f>Q136*H136</f>
        <v>1.2852000000000002E-3</v>
      </c>
      <c r="S136" s="210">
        <v>0</v>
      </c>
      <c r="T136" s="210">
        <f>S136*H136</f>
        <v>0</v>
      </c>
      <c r="U136" s="211" t="s">
        <v>1</v>
      </c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2" t="s">
        <v>181</v>
      </c>
      <c r="AT136" s="212" t="s">
        <v>178</v>
      </c>
      <c r="AU136" s="212" t="s">
        <v>86</v>
      </c>
      <c r="AY136" s="14" t="s">
        <v>163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84</v>
      </c>
      <c r="BK136" s="213">
        <f>ROUND(I136*H136,2)</f>
        <v>0</v>
      </c>
      <c r="BL136" s="14" t="s">
        <v>125</v>
      </c>
      <c r="BM136" s="212" t="s">
        <v>204</v>
      </c>
    </row>
    <row r="137" spans="1:65" s="12" customFormat="1" ht="22.9" customHeight="1">
      <c r="B137" s="184"/>
      <c r="C137" s="185"/>
      <c r="D137" s="186" t="s">
        <v>75</v>
      </c>
      <c r="E137" s="198" t="s">
        <v>205</v>
      </c>
      <c r="F137" s="198" t="s">
        <v>206</v>
      </c>
      <c r="G137" s="185"/>
      <c r="H137" s="185"/>
      <c r="I137" s="188"/>
      <c r="J137" s="199">
        <f>BK137</f>
        <v>0</v>
      </c>
      <c r="K137" s="185"/>
      <c r="L137" s="190"/>
      <c r="M137" s="191"/>
      <c r="N137" s="192"/>
      <c r="O137" s="192"/>
      <c r="P137" s="193">
        <f>SUM(P138:P143)</f>
        <v>0</v>
      </c>
      <c r="Q137" s="192"/>
      <c r="R137" s="193">
        <f>SUM(R138:R143)</f>
        <v>2.8909999999999998E-2</v>
      </c>
      <c r="S137" s="192"/>
      <c r="T137" s="193">
        <f>SUM(T138:T143)</f>
        <v>0</v>
      </c>
      <c r="U137" s="194"/>
      <c r="AR137" s="195" t="s">
        <v>86</v>
      </c>
      <c r="AT137" s="196" t="s">
        <v>75</v>
      </c>
      <c r="AU137" s="196" t="s">
        <v>84</v>
      </c>
      <c r="AY137" s="195" t="s">
        <v>163</v>
      </c>
      <c r="BK137" s="197">
        <f>SUM(BK138:BK143)</f>
        <v>0</v>
      </c>
    </row>
    <row r="138" spans="1:65" s="2" customFormat="1" ht="24" customHeight="1">
      <c r="A138" s="31"/>
      <c r="B138" s="32"/>
      <c r="C138" s="200" t="s">
        <v>207</v>
      </c>
      <c r="D138" s="200" t="s">
        <v>166</v>
      </c>
      <c r="E138" s="201" t="s">
        <v>208</v>
      </c>
      <c r="F138" s="202" t="s">
        <v>209</v>
      </c>
      <c r="G138" s="203" t="s">
        <v>200</v>
      </c>
      <c r="H138" s="204">
        <v>21</v>
      </c>
      <c r="I138" s="205"/>
      <c r="J138" s="206">
        <f t="shared" ref="J138:J143" si="0">ROUND(I138*H138,2)</f>
        <v>0</v>
      </c>
      <c r="K138" s="207"/>
      <c r="L138" s="36"/>
      <c r="M138" s="208" t="s">
        <v>1</v>
      </c>
      <c r="N138" s="209" t="s">
        <v>41</v>
      </c>
      <c r="O138" s="68"/>
      <c r="P138" s="210">
        <f t="shared" ref="P138:P143" si="1">O138*H138</f>
        <v>0</v>
      </c>
      <c r="Q138" s="210">
        <v>0</v>
      </c>
      <c r="R138" s="210">
        <f t="shared" ref="R138:R143" si="2">Q138*H138</f>
        <v>0</v>
      </c>
      <c r="S138" s="210">
        <v>0</v>
      </c>
      <c r="T138" s="210">
        <f t="shared" ref="T138:T143" si="3">S138*H138</f>
        <v>0</v>
      </c>
      <c r="U138" s="211" t="s">
        <v>1</v>
      </c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2" t="s">
        <v>125</v>
      </c>
      <c r="AT138" s="212" t="s">
        <v>166</v>
      </c>
      <c r="AU138" s="212" t="s">
        <v>86</v>
      </c>
      <c r="AY138" s="14" t="s">
        <v>163</v>
      </c>
      <c r="BE138" s="213">
        <f t="shared" ref="BE138:BE143" si="4">IF(N138="základní",J138,0)</f>
        <v>0</v>
      </c>
      <c r="BF138" s="213">
        <f t="shared" ref="BF138:BF143" si="5">IF(N138="snížená",J138,0)</f>
        <v>0</v>
      </c>
      <c r="BG138" s="213">
        <f t="shared" ref="BG138:BG143" si="6">IF(N138="zákl. přenesená",J138,0)</f>
        <v>0</v>
      </c>
      <c r="BH138" s="213">
        <f t="shared" ref="BH138:BH143" si="7">IF(N138="sníž. přenesená",J138,0)</f>
        <v>0</v>
      </c>
      <c r="BI138" s="213">
        <f t="shared" ref="BI138:BI143" si="8">IF(N138="nulová",J138,0)</f>
        <v>0</v>
      </c>
      <c r="BJ138" s="14" t="s">
        <v>84</v>
      </c>
      <c r="BK138" s="213">
        <f t="shared" ref="BK138:BK143" si="9">ROUND(I138*H138,2)</f>
        <v>0</v>
      </c>
      <c r="BL138" s="14" t="s">
        <v>125</v>
      </c>
      <c r="BM138" s="212" t="s">
        <v>210</v>
      </c>
    </row>
    <row r="139" spans="1:65" s="2" customFormat="1" ht="24" customHeight="1">
      <c r="A139" s="31"/>
      <c r="B139" s="32"/>
      <c r="C139" s="214" t="s">
        <v>211</v>
      </c>
      <c r="D139" s="214" t="s">
        <v>178</v>
      </c>
      <c r="E139" s="215" t="s">
        <v>212</v>
      </c>
      <c r="F139" s="216" t="s">
        <v>213</v>
      </c>
      <c r="G139" s="217" t="s">
        <v>200</v>
      </c>
      <c r="H139" s="218">
        <v>22.05</v>
      </c>
      <c r="I139" s="219"/>
      <c r="J139" s="220">
        <f t="shared" si="0"/>
        <v>0</v>
      </c>
      <c r="K139" s="221"/>
      <c r="L139" s="222"/>
      <c r="M139" s="223" t="s">
        <v>1</v>
      </c>
      <c r="N139" s="224" t="s">
        <v>41</v>
      </c>
      <c r="O139" s="68"/>
      <c r="P139" s="210">
        <f t="shared" si="1"/>
        <v>0</v>
      </c>
      <c r="Q139" s="210">
        <v>0</v>
      </c>
      <c r="R139" s="210">
        <f t="shared" si="2"/>
        <v>0</v>
      </c>
      <c r="S139" s="210">
        <v>0</v>
      </c>
      <c r="T139" s="210">
        <f t="shared" si="3"/>
        <v>0</v>
      </c>
      <c r="U139" s="211" t="s">
        <v>1</v>
      </c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2" t="s">
        <v>181</v>
      </c>
      <c r="AT139" s="212" t="s">
        <v>178</v>
      </c>
      <c r="AU139" s="212" t="s">
        <v>86</v>
      </c>
      <c r="AY139" s="14" t="s">
        <v>163</v>
      </c>
      <c r="BE139" s="213">
        <f t="shared" si="4"/>
        <v>0</v>
      </c>
      <c r="BF139" s="213">
        <f t="shared" si="5"/>
        <v>0</v>
      </c>
      <c r="BG139" s="213">
        <f t="shared" si="6"/>
        <v>0</v>
      </c>
      <c r="BH139" s="213">
        <f t="shared" si="7"/>
        <v>0</v>
      </c>
      <c r="BI139" s="213">
        <f t="shared" si="8"/>
        <v>0</v>
      </c>
      <c r="BJ139" s="14" t="s">
        <v>84</v>
      </c>
      <c r="BK139" s="213">
        <f t="shared" si="9"/>
        <v>0</v>
      </c>
      <c r="BL139" s="14" t="s">
        <v>125</v>
      </c>
      <c r="BM139" s="212" t="s">
        <v>214</v>
      </c>
    </row>
    <row r="140" spans="1:65" s="2" customFormat="1" ht="16.5" customHeight="1">
      <c r="A140" s="31"/>
      <c r="B140" s="32"/>
      <c r="C140" s="200" t="s">
        <v>215</v>
      </c>
      <c r="D140" s="200" t="s">
        <v>166</v>
      </c>
      <c r="E140" s="201" t="s">
        <v>216</v>
      </c>
      <c r="F140" s="202" t="s">
        <v>217</v>
      </c>
      <c r="G140" s="203" t="s">
        <v>175</v>
      </c>
      <c r="H140" s="204">
        <v>21</v>
      </c>
      <c r="I140" s="205"/>
      <c r="J140" s="206">
        <f t="shared" si="0"/>
        <v>0</v>
      </c>
      <c r="K140" s="207"/>
      <c r="L140" s="36"/>
      <c r="M140" s="208" t="s">
        <v>1</v>
      </c>
      <c r="N140" s="209" t="s">
        <v>41</v>
      </c>
      <c r="O140" s="68"/>
      <c r="P140" s="210">
        <f t="shared" si="1"/>
        <v>0</v>
      </c>
      <c r="Q140" s="210">
        <v>0</v>
      </c>
      <c r="R140" s="210">
        <f t="shared" si="2"/>
        <v>0</v>
      </c>
      <c r="S140" s="210">
        <v>0</v>
      </c>
      <c r="T140" s="210">
        <f t="shared" si="3"/>
        <v>0</v>
      </c>
      <c r="U140" s="211" t="s">
        <v>1</v>
      </c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2" t="s">
        <v>125</v>
      </c>
      <c r="AT140" s="212" t="s">
        <v>166</v>
      </c>
      <c r="AU140" s="212" t="s">
        <v>86</v>
      </c>
      <c r="AY140" s="14" t="s">
        <v>163</v>
      </c>
      <c r="BE140" s="213">
        <f t="shared" si="4"/>
        <v>0</v>
      </c>
      <c r="BF140" s="213">
        <f t="shared" si="5"/>
        <v>0</v>
      </c>
      <c r="BG140" s="213">
        <f t="shared" si="6"/>
        <v>0</v>
      </c>
      <c r="BH140" s="213">
        <f t="shared" si="7"/>
        <v>0</v>
      </c>
      <c r="BI140" s="213">
        <f t="shared" si="8"/>
        <v>0</v>
      </c>
      <c r="BJ140" s="14" t="s">
        <v>84</v>
      </c>
      <c r="BK140" s="213">
        <f t="shared" si="9"/>
        <v>0</v>
      </c>
      <c r="BL140" s="14" t="s">
        <v>125</v>
      </c>
      <c r="BM140" s="212" t="s">
        <v>218</v>
      </c>
    </row>
    <row r="141" spans="1:65" s="2" customFormat="1" ht="16.5" customHeight="1">
      <c r="A141" s="31"/>
      <c r="B141" s="32"/>
      <c r="C141" s="214" t="s">
        <v>108</v>
      </c>
      <c r="D141" s="214" t="s">
        <v>178</v>
      </c>
      <c r="E141" s="215" t="s">
        <v>219</v>
      </c>
      <c r="F141" s="216" t="s">
        <v>220</v>
      </c>
      <c r="G141" s="217" t="s">
        <v>175</v>
      </c>
      <c r="H141" s="218">
        <v>22.05</v>
      </c>
      <c r="I141" s="219"/>
      <c r="J141" s="220">
        <f t="shared" si="0"/>
        <v>0</v>
      </c>
      <c r="K141" s="221"/>
      <c r="L141" s="222"/>
      <c r="M141" s="223" t="s">
        <v>1</v>
      </c>
      <c r="N141" s="224" t="s">
        <v>41</v>
      </c>
      <c r="O141" s="68"/>
      <c r="P141" s="210">
        <f t="shared" si="1"/>
        <v>0</v>
      </c>
      <c r="Q141" s="210">
        <v>0</v>
      </c>
      <c r="R141" s="210">
        <f t="shared" si="2"/>
        <v>0</v>
      </c>
      <c r="S141" s="210">
        <v>0</v>
      </c>
      <c r="T141" s="210">
        <f t="shared" si="3"/>
        <v>0</v>
      </c>
      <c r="U141" s="211" t="s">
        <v>1</v>
      </c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2" t="s">
        <v>181</v>
      </c>
      <c r="AT141" s="212" t="s">
        <v>178</v>
      </c>
      <c r="AU141" s="212" t="s">
        <v>86</v>
      </c>
      <c r="AY141" s="14" t="s">
        <v>163</v>
      </c>
      <c r="BE141" s="213">
        <f t="shared" si="4"/>
        <v>0</v>
      </c>
      <c r="BF141" s="213">
        <f t="shared" si="5"/>
        <v>0</v>
      </c>
      <c r="BG141" s="213">
        <f t="shared" si="6"/>
        <v>0</v>
      </c>
      <c r="BH141" s="213">
        <f t="shared" si="7"/>
        <v>0</v>
      </c>
      <c r="BI141" s="213">
        <f t="shared" si="8"/>
        <v>0</v>
      </c>
      <c r="BJ141" s="14" t="s">
        <v>84</v>
      </c>
      <c r="BK141" s="213">
        <f t="shared" si="9"/>
        <v>0</v>
      </c>
      <c r="BL141" s="14" t="s">
        <v>125</v>
      </c>
      <c r="BM141" s="212" t="s">
        <v>221</v>
      </c>
    </row>
    <row r="142" spans="1:65" s="2" customFormat="1" ht="24" customHeight="1">
      <c r="A142" s="31"/>
      <c r="B142" s="32"/>
      <c r="C142" s="200" t="s">
        <v>114</v>
      </c>
      <c r="D142" s="200" t="s">
        <v>166</v>
      </c>
      <c r="E142" s="201" t="s">
        <v>222</v>
      </c>
      <c r="F142" s="202" t="s">
        <v>223</v>
      </c>
      <c r="G142" s="203" t="s">
        <v>175</v>
      </c>
      <c r="H142" s="204">
        <v>59</v>
      </c>
      <c r="I142" s="205"/>
      <c r="J142" s="206">
        <f t="shared" si="0"/>
        <v>0</v>
      </c>
      <c r="K142" s="207"/>
      <c r="L142" s="36"/>
      <c r="M142" s="208" t="s">
        <v>1</v>
      </c>
      <c r="N142" s="209" t="s">
        <v>41</v>
      </c>
      <c r="O142" s="68"/>
      <c r="P142" s="210">
        <f t="shared" si="1"/>
        <v>0</v>
      </c>
      <c r="Q142" s="210">
        <v>2.0000000000000001E-4</v>
      </c>
      <c r="R142" s="210">
        <f t="shared" si="2"/>
        <v>1.18E-2</v>
      </c>
      <c r="S142" s="210">
        <v>0</v>
      </c>
      <c r="T142" s="210">
        <f t="shared" si="3"/>
        <v>0</v>
      </c>
      <c r="U142" s="211" t="s">
        <v>1</v>
      </c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2" t="s">
        <v>125</v>
      </c>
      <c r="AT142" s="212" t="s">
        <v>166</v>
      </c>
      <c r="AU142" s="212" t="s">
        <v>86</v>
      </c>
      <c r="AY142" s="14" t="s">
        <v>163</v>
      </c>
      <c r="BE142" s="213">
        <f t="shared" si="4"/>
        <v>0</v>
      </c>
      <c r="BF142" s="213">
        <f t="shared" si="5"/>
        <v>0</v>
      </c>
      <c r="BG142" s="213">
        <f t="shared" si="6"/>
        <v>0</v>
      </c>
      <c r="BH142" s="213">
        <f t="shared" si="7"/>
        <v>0</v>
      </c>
      <c r="BI142" s="213">
        <f t="shared" si="8"/>
        <v>0</v>
      </c>
      <c r="BJ142" s="14" t="s">
        <v>84</v>
      </c>
      <c r="BK142" s="213">
        <f t="shared" si="9"/>
        <v>0</v>
      </c>
      <c r="BL142" s="14" t="s">
        <v>125</v>
      </c>
      <c r="BM142" s="212" t="s">
        <v>224</v>
      </c>
    </row>
    <row r="143" spans="1:65" s="2" customFormat="1" ht="24" customHeight="1">
      <c r="A143" s="31"/>
      <c r="B143" s="32"/>
      <c r="C143" s="200" t="s">
        <v>111</v>
      </c>
      <c r="D143" s="200" t="s">
        <v>166</v>
      </c>
      <c r="E143" s="201" t="s">
        <v>225</v>
      </c>
      <c r="F143" s="202" t="s">
        <v>226</v>
      </c>
      <c r="G143" s="203" t="s">
        <v>175</v>
      </c>
      <c r="H143" s="204">
        <v>59</v>
      </c>
      <c r="I143" s="205"/>
      <c r="J143" s="206">
        <f t="shared" si="0"/>
        <v>0</v>
      </c>
      <c r="K143" s="207"/>
      <c r="L143" s="36"/>
      <c r="M143" s="208" t="s">
        <v>1</v>
      </c>
      <c r="N143" s="209" t="s">
        <v>41</v>
      </c>
      <c r="O143" s="68"/>
      <c r="P143" s="210">
        <f t="shared" si="1"/>
        <v>0</v>
      </c>
      <c r="Q143" s="210">
        <v>2.9E-4</v>
      </c>
      <c r="R143" s="210">
        <f t="shared" si="2"/>
        <v>1.711E-2</v>
      </c>
      <c r="S143" s="210">
        <v>0</v>
      </c>
      <c r="T143" s="210">
        <f t="shared" si="3"/>
        <v>0</v>
      </c>
      <c r="U143" s="211" t="s">
        <v>1</v>
      </c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2" t="s">
        <v>125</v>
      </c>
      <c r="AT143" s="212" t="s">
        <v>166</v>
      </c>
      <c r="AU143" s="212" t="s">
        <v>86</v>
      </c>
      <c r="AY143" s="14" t="s">
        <v>163</v>
      </c>
      <c r="BE143" s="213">
        <f t="shared" si="4"/>
        <v>0</v>
      </c>
      <c r="BF143" s="213">
        <f t="shared" si="5"/>
        <v>0</v>
      </c>
      <c r="BG143" s="213">
        <f t="shared" si="6"/>
        <v>0</v>
      </c>
      <c r="BH143" s="213">
        <f t="shared" si="7"/>
        <v>0</v>
      </c>
      <c r="BI143" s="213">
        <f t="shared" si="8"/>
        <v>0</v>
      </c>
      <c r="BJ143" s="14" t="s">
        <v>84</v>
      </c>
      <c r="BK143" s="213">
        <f t="shared" si="9"/>
        <v>0</v>
      </c>
      <c r="BL143" s="14" t="s">
        <v>125</v>
      </c>
      <c r="BM143" s="212" t="s">
        <v>227</v>
      </c>
    </row>
    <row r="144" spans="1:65" s="12" customFormat="1" ht="25.9" customHeight="1">
      <c r="B144" s="184"/>
      <c r="C144" s="185"/>
      <c r="D144" s="186" t="s">
        <v>75</v>
      </c>
      <c r="E144" s="187" t="s">
        <v>228</v>
      </c>
      <c r="F144" s="187" t="s">
        <v>229</v>
      </c>
      <c r="G144" s="185"/>
      <c r="H144" s="185"/>
      <c r="I144" s="188"/>
      <c r="J144" s="189">
        <f>BK144</f>
        <v>0</v>
      </c>
      <c r="K144" s="185"/>
      <c r="L144" s="190"/>
      <c r="M144" s="191"/>
      <c r="N144" s="192"/>
      <c r="O144" s="192"/>
      <c r="P144" s="193">
        <f>P145+P147</f>
        <v>0</v>
      </c>
      <c r="Q144" s="192"/>
      <c r="R144" s="193">
        <f>R145+R147</f>
        <v>0</v>
      </c>
      <c r="S144" s="192"/>
      <c r="T144" s="193">
        <f>T145+T147</f>
        <v>0</v>
      </c>
      <c r="U144" s="194"/>
      <c r="AR144" s="195" t="s">
        <v>192</v>
      </c>
      <c r="AT144" s="196" t="s">
        <v>75</v>
      </c>
      <c r="AU144" s="196" t="s">
        <v>76</v>
      </c>
      <c r="AY144" s="195" t="s">
        <v>163</v>
      </c>
      <c r="BK144" s="197">
        <f>BK145+BK147</f>
        <v>0</v>
      </c>
    </row>
    <row r="145" spans="1:65" s="12" customFormat="1" ht="22.9" customHeight="1">
      <c r="B145" s="184"/>
      <c r="C145" s="185"/>
      <c r="D145" s="186" t="s">
        <v>75</v>
      </c>
      <c r="E145" s="198" t="s">
        <v>230</v>
      </c>
      <c r="F145" s="198" t="s">
        <v>231</v>
      </c>
      <c r="G145" s="185"/>
      <c r="H145" s="185"/>
      <c r="I145" s="188"/>
      <c r="J145" s="199">
        <f>BK145</f>
        <v>0</v>
      </c>
      <c r="K145" s="185"/>
      <c r="L145" s="190"/>
      <c r="M145" s="191"/>
      <c r="N145" s="192"/>
      <c r="O145" s="192"/>
      <c r="P145" s="193">
        <f>P146</f>
        <v>0</v>
      </c>
      <c r="Q145" s="192"/>
      <c r="R145" s="193">
        <f>R146</f>
        <v>0</v>
      </c>
      <c r="S145" s="192"/>
      <c r="T145" s="193">
        <f>T146</f>
        <v>0</v>
      </c>
      <c r="U145" s="194"/>
      <c r="AR145" s="195" t="s">
        <v>192</v>
      </c>
      <c r="AT145" s="196" t="s">
        <v>75</v>
      </c>
      <c r="AU145" s="196" t="s">
        <v>84</v>
      </c>
      <c r="AY145" s="195" t="s">
        <v>163</v>
      </c>
      <c r="BK145" s="197">
        <f>BK146</f>
        <v>0</v>
      </c>
    </row>
    <row r="146" spans="1:65" s="2" customFormat="1" ht="16.5" customHeight="1">
      <c r="A146" s="31"/>
      <c r="B146" s="32"/>
      <c r="C146" s="200" t="s">
        <v>125</v>
      </c>
      <c r="D146" s="200" t="s">
        <v>166</v>
      </c>
      <c r="E146" s="201" t="s">
        <v>232</v>
      </c>
      <c r="F146" s="202" t="s">
        <v>231</v>
      </c>
      <c r="G146" s="203" t="s">
        <v>233</v>
      </c>
      <c r="H146" s="225"/>
      <c r="I146" s="205"/>
      <c r="J146" s="206">
        <f>ROUND(I146*H146,2)</f>
        <v>0</v>
      </c>
      <c r="K146" s="207"/>
      <c r="L146" s="36"/>
      <c r="M146" s="208" t="s">
        <v>1</v>
      </c>
      <c r="N146" s="209" t="s">
        <v>41</v>
      </c>
      <c r="O146" s="68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0">
        <f>S146*H146</f>
        <v>0</v>
      </c>
      <c r="U146" s="211" t="s">
        <v>1</v>
      </c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2" t="s">
        <v>234</v>
      </c>
      <c r="AT146" s="212" t="s">
        <v>166</v>
      </c>
      <c r="AU146" s="212" t="s">
        <v>86</v>
      </c>
      <c r="AY146" s="14" t="s">
        <v>163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84</v>
      </c>
      <c r="BK146" s="213">
        <f>ROUND(I146*H146,2)</f>
        <v>0</v>
      </c>
      <c r="BL146" s="14" t="s">
        <v>234</v>
      </c>
      <c r="BM146" s="212" t="s">
        <v>235</v>
      </c>
    </row>
    <row r="147" spans="1:65" s="12" customFormat="1" ht="22.9" customHeight="1">
      <c r="B147" s="184"/>
      <c r="C147" s="185"/>
      <c r="D147" s="186" t="s">
        <v>75</v>
      </c>
      <c r="E147" s="198" t="s">
        <v>236</v>
      </c>
      <c r="F147" s="198" t="s">
        <v>237</v>
      </c>
      <c r="G147" s="185"/>
      <c r="H147" s="185"/>
      <c r="I147" s="188"/>
      <c r="J147" s="199">
        <f>BK147</f>
        <v>0</v>
      </c>
      <c r="K147" s="185"/>
      <c r="L147" s="190"/>
      <c r="M147" s="191"/>
      <c r="N147" s="192"/>
      <c r="O147" s="192"/>
      <c r="P147" s="193">
        <f>P148</f>
        <v>0</v>
      </c>
      <c r="Q147" s="192"/>
      <c r="R147" s="193">
        <f>R148</f>
        <v>0</v>
      </c>
      <c r="S147" s="192"/>
      <c r="T147" s="193">
        <f>T148</f>
        <v>0</v>
      </c>
      <c r="U147" s="194"/>
      <c r="AR147" s="195" t="s">
        <v>192</v>
      </c>
      <c r="AT147" s="196" t="s">
        <v>75</v>
      </c>
      <c r="AU147" s="196" t="s">
        <v>84</v>
      </c>
      <c r="AY147" s="195" t="s">
        <v>163</v>
      </c>
      <c r="BK147" s="197">
        <f>BK148</f>
        <v>0</v>
      </c>
    </row>
    <row r="148" spans="1:65" s="2" customFormat="1" ht="16.5" customHeight="1">
      <c r="A148" s="31"/>
      <c r="B148" s="32"/>
      <c r="C148" s="200" t="s">
        <v>128</v>
      </c>
      <c r="D148" s="200" t="s">
        <v>166</v>
      </c>
      <c r="E148" s="201" t="s">
        <v>238</v>
      </c>
      <c r="F148" s="202" t="s">
        <v>239</v>
      </c>
      <c r="G148" s="203" t="s">
        <v>233</v>
      </c>
      <c r="H148" s="225"/>
      <c r="I148" s="205"/>
      <c r="J148" s="206">
        <f>ROUND(I148*H148,2)</f>
        <v>0</v>
      </c>
      <c r="K148" s="207"/>
      <c r="L148" s="36"/>
      <c r="M148" s="226" t="s">
        <v>1</v>
      </c>
      <c r="N148" s="227" t="s">
        <v>41</v>
      </c>
      <c r="O148" s="228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29">
        <f>S148*H148</f>
        <v>0</v>
      </c>
      <c r="U148" s="230" t="s">
        <v>1</v>
      </c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2" t="s">
        <v>234</v>
      </c>
      <c r="AT148" s="212" t="s">
        <v>166</v>
      </c>
      <c r="AU148" s="212" t="s">
        <v>86</v>
      </c>
      <c r="AY148" s="14" t="s">
        <v>163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4" t="s">
        <v>84</v>
      </c>
      <c r="BK148" s="213">
        <f>ROUND(I148*H148,2)</f>
        <v>0</v>
      </c>
      <c r="BL148" s="14" t="s">
        <v>234</v>
      </c>
      <c r="BM148" s="212" t="s">
        <v>240</v>
      </c>
    </row>
    <row r="149" spans="1:65" s="2" customFormat="1" ht="6.95" customHeight="1">
      <c r="A149" s="31"/>
      <c r="B149" s="51"/>
      <c r="C149" s="52"/>
      <c r="D149" s="52"/>
      <c r="E149" s="52"/>
      <c r="F149" s="52"/>
      <c r="G149" s="52"/>
      <c r="H149" s="52"/>
      <c r="I149" s="149"/>
      <c r="J149" s="52"/>
      <c r="K149" s="52"/>
      <c r="L149" s="36"/>
      <c r="M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</sheetData>
  <sheetProtection algorithmName="SHA-512" hashValue="QmLesDLV1HAJRR4/Lz5FhYA6eNQWvFPf7aN4cPOpY+LbTy+ZYYUdWlrPGu3I3xXEeXwELdVPCgD8ieBQk6J1Yg==" saltValue="ITsV58IN21zdFfmthhJ9ro4nGmuKdtEmxUJ4rPNYtnXQ1BcOWAKhTbPHBH7/zZUXqhWpup1M1wzEBODCOXgrEQ==" spinCount="100000" sheet="1" objects="1" scenarios="1" formatColumns="0" formatRows="0" autoFilter="0"/>
  <autoFilter ref="C123:K148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9"/>
  <sheetViews>
    <sheetView showGridLines="0" topLeftCell="A11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89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241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ROUND((SUM(BE124:BE148)),  2)</f>
        <v>0</v>
      </c>
      <c r="G33" s="31"/>
      <c r="H33" s="31"/>
      <c r="I33" s="128">
        <v>0.21</v>
      </c>
      <c r="J33" s="127">
        <f>ROUND(((SUM(BE124:BE148))*I33),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ROUND((SUM(BF124:BF148)),  2)</f>
        <v>0</v>
      </c>
      <c r="G34" s="31"/>
      <c r="H34" s="31"/>
      <c r="I34" s="128">
        <v>0.15</v>
      </c>
      <c r="J34" s="127">
        <f>ROUND(((SUM(BF124:BF148))*I34),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ROUND((SUM(BG124:BG148)),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ROUND((SUM(BH124:BH148)),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ROUND((SUM(BI124:BI148)),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02 - Místnost č. 308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J125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140</v>
      </c>
      <c r="E98" s="168"/>
      <c r="F98" s="168"/>
      <c r="G98" s="168"/>
      <c r="H98" s="168"/>
      <c r="I98" s="169"/>
      <c r="J98" s="170">
        <f>J126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141</v>
      </c>
      <c r="E99" s="168"/>
      <c r="F99" s="168"/>
      <c r="G99" s="168"/>
      <c r="H99" s="168"/>
      <c r="I99" s="169"/>
      <c r="J99" s="170">
        <f>J128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142</v>
      </c>
      <c r="E100" s="168"/>
      <c r="F100" s="168"/>
      <c r="G100" s="168"/>
      <c r="H100" s="168"/>
      <c r="I100" s="169"/>
      <c r="J100" s="170">
        <f>J134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143</v>
      </c>
      <c r="E101" s="168"/>
      <c r="F101" s="168"/>
      <c r="G101" s="168"/>
      <c r="H101" s="168"/>
      <c r="I101" s="169"/>
      <c r="J101" s="170">
        <f>J137</f>
        <v>0</v>
      </c>
      <c r="K101" s="166"/>
      <c r="L101" s="171"/>
    </row>
    <row r="102" spans="1:31" s="9" customFormat="1" ht="24.95" customHeight="1">
      <c r="B102" s="158"/>
      <c r="C102" s="159"/>
      <c r="D102" s="160" t="s">
        <v>144</v>
      </c>
      <c r="E102" s="161"/>
      <c r="F102" s="161"/>
      <c r="G102" s="161"/>
      <c r="H102" s="161"/>
      <c r="I102" s="162"/>
      <c r="J102" s="163">
        <f>J144</f>
        <v>0</v>
      </c>
      <c r="K102" s="159"/>
      <c r="L102" s="164"/>
    </row>
    <row r="103" spans="1:31" s="10" customFormat="1" ht="19.899999999999999" customHeight="1">
      <c r="B103" s="165"/>
      <c r="C103" s="166"/>
      <c r="D103" s="167" t="s">
        <v>145</v>
      </c>
      <c r="E103" s="168"/>
      <c r="F103" s="168"/>
      <c r="G103" s="168"/>
      <c r="H103" s="168"/>
      <c r="I103" s="169"/>
      <c r="J103" s="170">
        <f>J145</f>
        <v>0</v>
      </c>
      <c r="K103" s="166"/>
      <c r="L103" s="171"/>
    </row>
    <row r="104" spans="1:31" s="10" customFormat="1" ht="19.899999999999999" customHeight="1">
      <c r="B104" s="165"/>
      <c r="C104" s="166"/>
      <c r="D104" s="167" t="s">
        <v>146</v>
      </c>
      <c r="E104" s="168"/>
      <c r="F104" s="168"/>
      <c r="G104" s="168"/>
      <c r="H104" s="168"/>
      <c r="I104" s="169"/>
      <c r="J104" s="170">
        <f>J147</f>
        <v>0</v>
      </c>
      <c r="K104" s="166"/>
      <c r="L104" s="171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149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152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147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3" t="str">
        <f>E7</f>
        <v>STAVEBNÍ ÚPRAVY - VŠE FM J. HRADEC</v>
      </c>
      <c r="F114" s="274"/>
      <c r="G114" s="274"/>
      <c r="H114" s="274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132</v>
      </c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54" t="str">
        <f>E9</f>
        <v>02 - Místnost č. 308</v>
      </c>
      <c r="F116" s="272"/>
      <c r="G116" s="272"/>
      <c r="H116" s="272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>VŠE FM J. HRADEC, JAROŠOVSKÁ 117/II</v>
      </c>
      <c r="G118" s="33"/>
      <c r="H118" s="33"/>
      <c r="I118" s="114" t="s">
        <v>22</v>
      </c>
      <c r="J118" s="63">
        <f>IF(J12="","",J12)</f>
        <v>0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3"/>
      <c r="E120" s="33"/>
      <c r="F120" s="24" t="str">
        <f>E15</f>
        <v xml:space="preserve"> </v>
      </c>
      <c r="G120" s="33"/>
      <c r="H120" s="33"/>
      <c r="I120" s="114" t="s">
        <v>29</v>
      </c>
      <c r="J120" s="29" t="str">
        <f>E21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7.95" customHeight="1">
      <c r="A121" s="31"/>
      <c r="B121" s="32"/>
      <c r="C121" s="26" t="s">
        <v>27</v>
      </c>
      <c r="D121" s="33"/>
      <c r="E121" s="33"/>
      <c r="F121" s="24" t="str">
        <f>IF(E18="","",E18)</f>
        <v>Vyplň údaj</v>
      </c>
      <c r="G121" s="33"/>
      <c r="H121" s="33"/>
      <c r="I121" s="114" t="s">
        <v>31</v>
      </c>
      <c r="J121" s="29" t="str">
        <f>E24</f>
        <v/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72"/>
      <c r="B123" s="173"/>
      <c r="C123" s="174" t="s">
        <v>148</v>
      </c>
      <c r="D123" s="175" t="s">
        <v>61</v>
      </c>
      <c r="E123" s="175" t="s">
        <v>57</v>
      </c>
      <c r="F123" s="175" t="s">
        <v>58</v>
      </c>
      <c r="G123" s="175" t="s">
        <v>149</v>
      </c>
      <c r="H123" s="175" t="s">
        <v>150</v>
      </c>
      <c r="I123" s="176" t="s">
        <v>151</v>
      </c>
      <c r="J123" s="177" t="s">
        <v>136</v>
      </c>
      <c r="K123" s="178" t="s">
        <v>152</v>
      </c>
      <c r="L123" s="179"/>
      <c r="M123" s="72" t="s">
        <v>1</v>
      </c>
      <c r="N123" s="73" t="s">
        <v>40</v>
      </c>
      <c r="O123" s="73" t="s">
        <v>153</v>
      </c>
      <c r="P123" s="73" t="s">
        <v>154</v>
      </c>
      <c r="Q123" s="73" t="s">
        <v>155</v>
      </c>
      <c r="R123" s="73" t="s">
        <v>156</v>
      </c>
      <c r="S123" s="73" t="s">
        <v>157</v>
      </c>
      <c r="T123" s="73" t="s">
        <v>158</v>
      </c>
      <c r="U123" s="74" t="s">
        <v>159</v>
      </c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2" customFormat="1" ht="22.9" customHeight="1">
      <c r="A124" s="31"/>
      <c r="B124" s="32"/>
      <c r="C124" s="79" t="s">
        <v>160</v>
      </c>
      <c r="D124" s="33"/>
      <c r="E124" s="33"/>
      <c r="F124" s="33"/>
      <c r="G124" s="33"/>
      <c r="H124" s="33"/>
      <c r="I124" s="112"/>
      <c r="J124" s="180">
        <f>BK124</f>
        <v>0</v>
      </c>
      <c r="K124" s="33"/>
      <c r="L124" s="36"/>
      <c r="M124" s="75"/>
      <c r="N124" s="181"/>
      <c r="O124" s="76"/>
      <c r="P124" s="182">
        <f>P125+P144</f>
        <v>0</v>
      </c>
      <c r="Q124" s="76"/>
      <c r="R124" s="182">
        <f>R125+R144</f>
        <v>0.80049499999999985</v>
      </c>
      <c r="S124" s="76"/>
      <c r="T124" s="182">
        <f>T125+T144</f>
        <v>0.01</v>
      </c>
      <c r="U124" s="77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75</v>
      </c>
      <c r="AU124" s="14" t="s">
        <v>138</v>
      </c>
      <c r="BK124" s="183">
        <f>BK125+BK144</f>
        <v>0</v>
      </c>
    </row>
    <row r="125" spans="1:65" s="12" customFormat="1" ht="25.9" customHeight="1">
      <c r="B125" s="184"/>
      <c r="C125" s="185"/>
      <c r="D125" s="186" t="s">
        <v>75</v>
      </c>
      <c r="E125" s="187" t="s">
        <v>161</v>
      </c>
      <c r="F125" s="187" t="s">
        <v>162</v>
      </c>
      <c r="G125" s="185"/>
      <c r="H125" s="185"/>
      <c r="I125" s="188"/>
      <c r="J125" s="189">
        <f>BK125</f>
        <v>0</v>
      </c>
      <c r="K125" s="185"/>
      <c r="L125" s="190"/>
      <c r="M125" s="191"/>
      <c r="N125" s="192"/>
      <c r="O125" s="192"/>
      <c r="P125" s="193">
        <f>P126+P128+P134+P137</f>
        <v>0</v>
      </c>
      <c r="Q125" s="192"/>
      <c r="R125" s="193">
        <f>R126+R128+R134+R137</f>
        <v>0.80049499999999985</v>
      </c>
      <c r="S125" s="192"/>
      <c r="T125" s="193">
        <f>T126+T128+T134+T137</f>
        <v>0.01</v>
      </c>
      <c r="U125" s="194"/>
      <c r="AR125" s="195" t="s">
        <v>86</v>
      </c>
      <c r="AT125" s="196" t="s">
        <v>75</v>
      </c>
      <c r="AU125" s="196" t="s">
        <v>76</v>
      </c>
      <c r="AY125" s="195" t="s">
        <v>163</v>
      </c>
      <c r="BK125" s="197">
        <f>BK126+BK128+BK134+BK137</f>
        <v>0</v>
      </c>
    </row>
    <row r="126" spans="1:65" s="12" customFormat="1" ht="22.9" customHeight="1">
      <c r="B126" s="184"/>
      <c r="C126" s="185"/>
      <c r="D126" s="186" t="s">
        <v>75</v>
      </c>
      <c r="E126" s="198" t="s">
        <v>164</v>
      </c>
      <c r="F126" s="198" t="s">
        <v>165</v>
      </c>
      <c r="G126" s="185"/>
      <c r="H126" s="185"/>
      <c r="I126" s="188"/>
      <c r="J126" s="199">
        <f>BK126</f>
        <v>0</v>
      </c>
      <c r="K126" s="185"/>
      <c r="L126" s="190"/>
      <c r="M126" s="191"/>
      <c r="N126" s="192"/>
      <c r="O126" s="192"/>
      <c r="P126" s="193">
        <f>P127</f>
        <v>0</v>
      </c>
      <c r="Q126" s="192"/>
      <c r="R126" s="193">
        <f>R127</f>
        <v>0</v>
      </c>
      <c r="S126" s="192"/>
      <c r="T126" s="193">
        <f>T127</f>
        <v>0</v>
      </c>
      <c r="U126" s="194"/>
      <c r="AR126" s="195" t="s">
        <v>86</v>
      </c>
      <c r="AT126" s="196" t="s">
        <v>75</v>
      </c>
      <c r="AU126" s="196" t="s">
        <v>84</v>
      </c>
      <c r="AY126" s="195" t="s">
        <v>163</v>
      </c>
      <c r="BK126" s="197">
        <f>BK127</f>
        <v>0</v>
      </c>
    </row>
    <row r="127" spans="1:65" s="2" customFormat="1" ht="16.5" customHeight="1">
      <c r="A127" s="31"/>
      <c r="B127" s="32"/>
      <c r="C127" s="200" t="s">
        <v>84</v>
      </c>
      <c r="D127" s="200" t="s">
        <v>166</v>
      </c>
      <c r="E127" s="201" t="s">
        <v>167</v>
      </c>
      <c r="F127" s="202" t="s">
        <v>168</v>
      </c>
      <c r="G127" s="203" t="s">
        <v>169</v>
      </c>
      <c r="H127" s="204">
        <v>1</v>
      </c>
      <c r="I127" s="205"/>
      <c r="J127" s="206">
        <f>ROUND(I127*H127,2)</f>
        <v>0</v>
      </c>
      <c r="K127" s="207"/>
      <c r="L127" s="36"/>
      <c r="M127" s="208" t="s">
        <v>1</v>
      </c>
      <c r="N127" s="209" t="s">
        <v>41</v>
      </c>
      <c r="O127" s="68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0">
        <f>S127*H127</f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125</v>
      </c>
      <c r="AT127" s="212" t="s">
        <v>166</v>
      </c>
      <c r="AU127" s="212" t="s">
        <v>86</v>
      </c>
      <c r="AY127" s="14" t="s">
        <v>163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84</v>
      </c>
      <c r="BK127" s="213">
        <f>ROUND(I127*H127,2)</f>
        <v>0</v>
      </c>
      <c r="BL127" s="14" t="s">
        <v>125</v>
      </c>
      <c r="BM127" s="212" t="s">
        <v>242</v>
      </c>
    </row>
    <row r="128" spans="1:65" s="12" customFormat="1" ht="22.9" customHeight="1">
      <c r="B128" s="184"/>
      <c r="C128" s="185"/>
      <c r="D128" s="186" t="s">
        <v>75</v>
      </c>
      <c r="E128" s="198" t="s">
        <v>171</v>
      </c>
      <c r="F128" s="198" t="s">
        <v>172</v>
      </c>
      <c r="G128" s="185"/>
      <c r="H128" s="185"/>
      <c r="I128" s="188"/>
      <c r="J128" s="199">
        <f>BK128</f>
        <v>0</v>
      </c>
      <c r="K128" s="185"/>
      <c r="L128" s="190"/>
      <c r="M128" s="191"/>
      <c r="N128" s="192"/>
      <c r="O128" s="192"/>
      <c r="P128" s="193">
        <f>SUM(P129:P133)</f>
        <v>0</v>
      </c>
      <c r="Q128" s="192"/>
      <c r="R128" s="193">
        <f>SUM(R129:R133)</f>
        <v>0.76439999999999986</v>
      </c>
      <c r="S128" s="192"/>
      <c r="T128" s="193">
        <f>SUM(T129:T133)</f>
        <v>0.01</v>
      </c>
      <c r="U128" s="194"/>
      <c r="AR128" s="195" t="s">
        <v>86</v>
      </c>
      <c r="AT128" s="196" t="s">
        <v>75</v>
      </c>
      <c r="AU128" s="196" t="s">
        <v>84</v>
      </c>
      <c r="AY128" s="195" t="s">
        <v>163</v>
      </c>
      <c r="BK128" s="197">
        <f>SUM(BK129:BK133)</f>
        <v>0</v>
      </c>
    </row>
    <row r="129" spans="1:65" s="2" customFormat="1" ht="24" customHeight="1">
      <c r="A129" s="31"/>
      <c r="B129" s="32"/>
      <c r="C129" s="200" t="s">
        <v>86</v>
      </c>
      <c r="D129" s="200" t="s">
        <v>166</v>
      </c>
      <c r="E129" s="201" t="s">
        <v>173</v>
      </c>
      <c r="F129" s="202" t="s">
        <v>174</v>
      </c>
      <c r="G129" s="203" t="s">
        <v>175</v>
      </c>
      <c r="H129" s="204">
        <v>70</v>
      </c>
      <c r="I129" s="205"/>
      <c r="J129" s="206">
        <f>ROUND(I129*H129,2)</f>
        <v>0</v>
      </c>
      <c r="K129" s="207"/>
      <c r="L129" s="36"/>
      <c r="M129" s="208" t="s">
        <v>1</v>
      </c>
      <c r="N129" s="209" t="s">
        <v>41</v>
      </c>
      <c r="O129" s="68"/>
      <c r="P129" s="210">
        <f>O129*H129</f>
        <v>0</v>
      </c>
      <c r="Q129" s="210">
        <v>7.5000000000000002E-4</v>
      </c>
      <c r="R129" s="210">
        <f>Q129*H129</f>
        <v>5.2499999999999998E-2</v>
      </c>
      <c r="S129" s="210">
        <v>0</v>
      </c>
      <c r="T129" s="210">
        <f>S129*H129</f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125</v>
      </c>
      <c r="AT129" s="212" t="s">
        <v>166</v>
      </c>
      <c r="AU129" s="212" t="s">
        <v>86</v>
      </c>
      <c r="AY129" s="14" t="s">
        <v>163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84</v>
      </c>
      <c r="BK129" s="213">
        <f>ROUND(I129*H129,2)</f>
        <v>0</v>
      </c>
      <c r="BL129" s="14" t="s">
        <v>125</v>
      </c>
      <c r="BM129" s="212" t="s">
        <v>243</v>
      </c>
    </row>
    <row r="130" spans="1:65" s="2" customFormat="1" ht="16.5" customHeight="1">
      <c r="A130" s="31"/>
      <c r="B130" s="32"/>
      <c r="C130" s="214" t="s">
        <v>177</v>
      </c>
      <c r="D130" s="214" t="s">
        <v>178</v>
      </c>
      <c r="E130" s="215" t="s">
        <v>179</v>
      </c>
      <c r="F130" s="216" t="s">
        <v>180</v>
      </c>
      <c r="G130" s="217" t="s">
        <v>175</v>
      </c>
      <c r="H130" s="218">
        <v>79.099999999999994</v>
      </c>
      <c r="I130" s="219"/>
      <c r="J130" s="220">
        <f>ROUND(I130*H130,2)</f>
        <v>0</v>
      </c>
      <c r="K130" s="221"/>
      <c r="L130" s="222"/>
      <c r="M130" s="223" t="s">
        <v>1</v>
      </c>
      <c r="N130" s="224" t="s">
        <v>41</v>
      </c>
      <c r="O130" s="68"/>
      <c r="P130" s="210">
        <f>O130*H130</f>
        <v>0</v>
      </c>
      <c r="Q130" s="210">
        <v>8.9999999999999993E-3</v>
      </c>
      <c r="R130" s="210">
        <f>Q130*H130</f>
        <v>0.71189999999999987</v>
      </c>
      <c r="S130" s="210">
        <v>0</v>
      </c>
      <c r="T130" s="210">
        <f>S130*H130</f>
        <v>0</v>
      </c>
      <c r="U130" s="211" t="s">
        <v>1</v>
      </c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2" t="s">
        <v>181</v>
      </c>
      <c r="AT130" s="212" t="s">
        <v>178</v>
      </c>
      <c r="AU130" s="212" t="s">
        <v>86</v>
      </c>
      <c r="AY130" s="14" t="s">
        <v>163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84</v>
      </c>
      <c r="BK130" s="213">
        <f>ROUND(I130*H130,2)</f>
        <v>0</v>
      </c>
      <c r="BL130" s="14" t="s">
        <v>125</v>
      </c>
      <c r="BM130" s="212" t="s">
        <v>244</v>
      </c>
    </row>
    <row r="131" spans="1:65" s="2" customFormat="1" ht="16.5" customHeight="1">
      <c r="A131" s="31"/>
      <c r="B131" s="32"/>
      <c r="C131" s="200" t="s">
        <v>187</v>
      </c>
      <c r="D131" s="200" t="s">
        <v>166</v>
      </c>
      <c r="E131" s="201" t="s">
        <v>184</v>
      </c>
      <c r="F131" s="202" t="s">
        <v>185</v>
      </c>
      <c r="G131" s="203" t="s">
        <v>169</v>
      </c>
      <c r="H131" s="204">
        <v>1</v>
      </c>
      <c r="I131" s="205"/>
      <c r="J131" s="206">
        <f>ROUND(I131*H131,2)</f>
        <v>0</v>
      </c>
      <c r="K131" s="207"/>
      <c r="L131" s="36"/>
      <c r="M131" s="208" t="s">
        <v>1</v>
      </c>
      <c r="N131" s="209" t="s">
        <v>41</v>
      </c>
      <c r="O131" s="68"/>
      <c r="P131" s="210">
        <f>O131*H131</f>
        <v>0</v>
      </c>
      <c r="Q131" s="210">
        <v>0</v>
      </c>
      <c r="R131" s="210">
        <f>Q131*H131</f>
        <v>0</v>
      </c>
      <c r="S131" s="210">
        <v>0.01</v>
      </c>
      <c r="T131" s="210">
        <f>S131*H131</f>
        <v>0.01</v>
      </c>
      <c r="U131" s="211" t="s">
        <v>1</v>
      </c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2" t="s">
        <v>125</v>
      </c>
      <c r="AT131" s="212" t="s">
        <v>166</v>
      </c>
      <c r="AU131" s="212" t="s">
        <v>86</v>
      </c>
      <c r="AY131" s="14" t="s">
        <v>163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84</v>
      </c>
      <c r="BK131" s="213">
        <f>ROUND(I131*H131,2)</f>
        <v>0</v>
      </c>
      <c r="BL131" s="14" t="s">
        <v>125</v>
      </c>
      <c r="BM131" s="212" t="s">
        <v>245</v>
      </c>
    </row>
    <row r="132" spans="1:65" s="2" customFormat="1" ht="24" customHeight="1">
      <c r="A132" s="31"/>
      <c r="B132" s="32"/>
      <c r="C132" s="200" t="s">
        <v>8</v>
      </c>
      <c r="D132" s="200" t="s">
        <v>166</v>
      </c>
      <c r="E132" s="201" t="s">
        <v>188</v>
      </c>
      <c r="F132" s="202" t="s">
        <v>189</v>
      </c>
      <c r="G132" s="203" t="s">
        <v>190</v>
      </c>
      <c r="H132" s="204">
        <v>0.76400000000000001</v>
      </c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125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125</v>
      </c>
      <c r="BM132" s="212" t="s">
        <v>246</v>
      </c>
    </row>
    <row r="133" spans="1:65" s="2" customFormat="1" ht="24" customHeight="1">
      <c r="A133" s="31"/>
      <c r="B133" s="32"/>
      <c r="C133" s="200" t="s">
        <v>125</v>
      </c>
      <c r="D133" s="200" t="s">
        <v>166</v>
      </c>
      <c r="E133" s="201" t="s">
        <v>193</v>
      </c>
      <c r="F133" s="202" t="s">
        <v>194</v>
      </c>
      <c r="G133" s="203" t="s">
        <v>190</v>
      </c>
      <c r="H133" s="204">
        <v>0.76400000000000001</v>
      </c>
      <c r="I133" s="205"/>
      <c r="J133" s="206">
        <f>ROUND(I133*H133,2)</f>
        <v>0</v>
      </c>
      <c r="K133" s="207"/>
      <c r="L133" s="36"/>
      <c r="M133" s="208" t="s">
        <v>1</v>
      </c>
      <c r="N133" s="209" t="s">
        <v>41</v>
      </c>
      <c r="O133" s="68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0">
        <f>S133*H133</f>
        <v>0</v>
      </c>
      <c r="U133" s="211" t="s">
        <v>1</v>
      </c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2" t="s">
        <v>125</v>
      </c>
      <c r="AT133" s="212" t="s">
        <v>166</v>
      </c>
      <c r="AU133" s="212" t="s">
        <v>86</v>
      </c>
      <c r="AY133" s="14" t="s">
        <v>163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84</v>
      </c>
      <c r="BK133" s="213">
        <f>ROUND(I133*H133,2)</f>
        <v>0</v>
      </c>
      <c r="BL133" s="14" t="s">
        <v>125</v>
      </c>
      <c r="BM133" s="212" t="s">
        <v>247</v>
      </c>
    </row>
    <row r="134" spans="1:65" s="12" customFormat="1" ht="22.9" customHeight="1">
      <c r="B134" s="184"/>
      <c r="C134" s="185"/>
      <c r="D134" s="186" t="s">
        <v>75</v>
      </c>
      <c r="E134" s="198" t="s">
        <v>196</v>
      </c>
      <c r="F134" s="198" t="s">
        <v>197</v>
      </c>
      <c r="G134" s="185"/>
      <c r="H134" s="185"/>
      <c r="I134" s="188"/>
      <c r="J134" s="199">
        <f>BK134</f>
        <v>0</v>
      </c>
      <c r="K134" s="185"/>
      <c r="L134" s="190"/>
      <c r="M134" s="191"/>
      <c r="N134" s="192"/>
      <c r="O134" s="192"/>
      <c r="P134" s="193">
        <f>SUM(P135:P136)</f>
        <v>0</v>
      </c>
      <c r="Q134" s="192"/>
      <c r="R134" s="193">
        <f>SUM(R135:R136)</f>
        <v>1.7949999999999999E-3</v>
      </c>
      <c r="S134" s="192"/>
      <c r="T134" s="193">
        <f>SUM(T135:T136)</f>
        <v>0</v>
      </c>
      <c r="U134" s="194"/>
      <c r="AR134" s="195" t="s">
        <v>86</v>
      </c>
      <c r="AT134" s="196" t="s">
        <v>75</v>
      </c>
      <c r="AU134" s="196" t="s">
        <v>84</v>
      </c>
      <c r="AY134" s="195" t="s">
        <v>163</v>
      </c>
      <c r="BK134" s="197">
        <f>SUM(BK135:BK136)</f>
        <v>0</v>
      </c>
    </row>
    <row r="135" spans="1:65" s="2" customFormat="1" ht="16.5" customHeight="1">
      <c r="A135" s="31"/>
      <c r="B135" s="32"/>
      <c r="C135" s="200" t="s">
        <v>207</v>
      </c>
      <c r="D135" s="200" t="s">
        <v>166</v>
      </c>
      <c r="E135" s="201" t="s">
        <v>198</v>
      </c>
      <c r="F135" s="202" t="s">
        <v>199</v>
      </c>
      <c r="G135" s="203" t="s">
        <v>200</v>
      </c>
      <c r="H135" s="204">
        <v>25</v>
      </c>
      <c r="I135" s="205"/>
      <c r="J135" s="206">
        <f>ROUND(I135*H135,2)</f>
        <v>0</v>
      </c>
      <c r="K135" s="207"/>
      <c r="L135" s="36"/>
      <c r="M135" s="208" t="s">
        <v>1</v>
      </c>
      <c r="N135" s="209" t="s">
        <v>41</v>
      </c>
      <c r="O135" s="68"/>
      <c r="P135" s="210">
        <f>O135*H135</f>
        <v>0</v>
      </c>
      <c r="Q135" s="210">
        <v>1.0000000000000001E-5</v>
      </c>
      <c r="R135" s="210">
        <f>Q135*H135</f>
        <v>2.5000000000000001E-4</v>
      </c>
      <c r="S135" s="210">
        <v>0</v>
      </c>
      <c r="T135" s="210">
        <f>S135*H135</f>
        <v>0</v>
      </c>
      <c r="U135" s="211" t="s">
        <v>1</v>
      </c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2" t="s">
        <v>125</v>
      </c>
      <c r="AT135" s="212" t="s">
        <v>166</v>
      </c>
      <c r="AU135" s="212" t="s">
        <v>86</v>
      </c>
      <c r="AY135" s="14" t="s">
        <v>163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84</v>
      </c>
      <c r="BK135" s="213">
        <f>ROUND(I135*H135,2)</f>
        <v>0</v>
      </c>
      <c r="BL135" s="14" t="s">
        <v>125</v>
      </c>
      <c r="BM135" s="212" t="s">
        <v>248</v>
      </c>
    </row>
    <row r="136" spans="1:65" s="2" customFormat="1" ht="16.5" customHeight="1">
      <c r="A136" s="31"/>
      <c r="B136" s="32"/>
      <c r="C136" s="214" t="s">
        <v>211</v>
      </c>
      <c r="D136" s="214" t="s">
        <v>178</v>
      </c>
      <c r="E136" s="215" t="s">
        <v>202</v>
      </c>
      <c r="F136" s="216" t="s">
        <v>203</v>
      </c>
      <c r="G136" s="217" t="s">
        <v>200</v>
      </c>
      <c r="H136" s="218">
        <v>25.75</v>
      </c>
      <c r="I136" s="219"/>
      <c r="J136" s="220">
        <f>ROUND(I136*H136,2)</f>
        <v>0</v>
      </c>
      <c r="K136" s="221"/>
      <c r="L136" s="222"/>
      <c r="M136" s="223" t="s">
        <v>1</v>
      </c>
      <c r="N136" s="224" t="s">
        <v>41</v>
      </c>
      <c r="O136" s="68"/>
      <c r="P136" s="210">
        <f>O136*H136</f>
        <v>0</v>
      </c>
      <c r="Q136" s="210">
        <v>6.0000000000000002E-5</v>
      </c>
      <c r="R136" s="210">
        <f>Q136*H136</f>
        <v>1.5449999999999999E-3</v>
      </c>
      <c r="S136" s="210">
        <v>0</v>
      </c>
      <c r="T136" s="210">
        <f>S136*H136</f>
        <v>0</v>
      </c>
      <c r="U136" s="211" t="s">
        <v>1</v>
      </c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2" t="s">
        <v>181</v>
      </c>
      <c r="AT136" s="212" t="s">
        <v>178</v>
      </c>
      <c r="AU136" s="212" t="s">
        <v>86</v>
      </c>
      <c r="AY136" s="14" t="s">
        <v>163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84</v>
      </c>
      <c r="BK136" s="213">
        <f>ROUND(I136*H136,2)</f>
        <v>0</v>
      </c>
      <c r="BL136" s="14" t="s">
        <v>125</v>
      </c>
      <c r="BM136" s="212" t="s">
        <v>249</v>
      </c>
    </row>
    <row r="137" spans="1:65" s="12" customFormat="1" ht="22.9" customHeight="1">
      <c r="B137" s="184"/>
      <c r="C137" s="185"/>
      <c r="D137" s="186" t="s">
        <v>75</v>
      </c>
      <c r="E137" s="198" t="s">
        <v>205</v>
      </c>
      <c r="F137" s="198" t="s">
        <v>206</v>
      </c>
      <c r="G137" s="185"/>
      <c r="H137" s="185"/>
      <c r="I137" s="188"/>
      <c r="J137" s="199">
        <f>BK137</f>
        <v>0</v>
      </c>
      <c r="K137" s="185"/>
      <c r="L137" s="190"/>
      <c r="M137" s="191"/>
      <c r="N137" s="192"/>
      <c r="O137" s="192"/>
      <c r="P137" s="193">
        <f>SUM(P138:P143)</f>
        <v>0</v>
      </c>
      <c r="Q137" s="192"/>
      <c r="R137" s="193">
        <f>SUM(R138:R143)</f>
        <v>3.4299999999999997E-2</v>
      </c>
      <c r="S137" s="192"/>
      <c r="T137" s="193">
        <f>SUM(T138:T143)</f>
        <v>0</v>
      </c>
      <c r="U137" s="194"/>
      <c r="AR137" s="195" t="s">
        <v>86</v>
      </c>
      <c r="AT137" s="196" t="s">
        <v>75</v>
      </c>
      <c r="AU137" s="196" t="s">
        <v>84</v>
      </c>
      <c r="AY137" s="195" t="s">
        <v>163</v>
      </c>
      <c r="BK137" s="197">
        <f>SUM(BK138:BK143)</f>
        <v>0</v>
      </c>
    </row>
    <row r="138" spans="1:65" s="2" customFormat="1" ht="24" customHeight="1">
      <c r="A138" s="31"/>
      <c r="B138" s="32"/>
      <c r="C138" s="200" t="s">
        <v>215</v>
      </c>
      <c r="D138" s="200" t="s">
        <v>166</v>
      </c>
      <c r="E138" s="201" t="s">
        <v>208</v>
      </c>
      <c r="F138" s="202" t="s">
        <v>209</v>
      </c>
      <c r="G138" s="203" t="s">
        <v>200</v>
      </c>
      <c r="H138" s="204">
        <v>25</v>
      </c>
      <c r="I138" s="205"/>
      <c r="J138" s="206">
        <f t="shared" ref="J138:J143" si="0">ROUND(I138*H138,2)</f>
        <v>0</v>
      </c>
      <c r="K138" s="207"/>
      <c r="L138" s="36"/>
      <c r="M138" s="208" t="s">
        <v>1</v>
      </c>
      <c r="N138" s="209" t="s">
        <v>41</v>
      </c>
      <c r="O138" s="68"/>
      <c r="P138" s="210">
        <f t="shared" ref="P138:P143" si="1">O138*H138</f>
        <v>0</v>
      </c>
      <c r="Q138" s="210">
        <v>0</v>
      </c>
      <c r="R138" s="210">
        <f t="shared" ref="R138:R143" si="2">Q138*H138</f>
        <v>0</v>
      </c>
      <c r="S138" s="210">
        <v>0</v>
      </c>
      <c r="T138" s="210">
        <f t="shared" ref="T138:T143" si="3">S138*H138</f>
        <v>0</v>
      </c>
      <c r="U138" s="211" t="s">
        <v>1</v>
      </c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2" t="s">
        <v>125</v>
      </c>
      <c r="AT138" s="212" t="s">
        <v>166</v>
      </c>
      <c r="AU138" s="212" t="s">
        <v>86</v>
      </c>
      <c r="AY138" s="14" t="s">
        <v>163</v>
      </c>
      <c r="BE138" s="213">
        <f t="shared" ref="BE138:BE143" si="4">IF(N138="základní",J138,0)</f>
        <v>0</v>
      </c>
      <c r="BF138" s="213">
        <f t="shared" ref="BF138:BF143" si="5">IF(N138="snížená",J138,0)</f>
        <v>0</v>
      </c>
      <c r="BG138" s="213">
        <f t="shared" ref="BG138:BG143" si="6">IF(N138="zákl. přenesená",J138,0)</f>
        <v>0</v>
      </c>
      <c r="BH138" s="213">
        <f t="shared" ref="BH138:BH143" si="7">IF(N138="sníž. přenesená",J138,0)</f>
        <v>0</v>
      </c>
      <c r="BI138" s="213">
        <f t="shared" ref="BI138:BI143" si="8">IF(N138="nulová",J138,0)</f>
        <v>0</v>
      </c>
      <c r="BJ138" s="14" t="s">
        <v>84</v>
      </c>
      <c r="BK138" s="213">
        <f t="shared" ref="BK138:BK143" si="9">ROUND(I138*H138,2)</f>
        <v>0</v>
      </c>
      <c r="BL138" s="14" t="s">
        <v>125</v>
      </c>
      <c r="BM138" s="212" t="s">
        <v>250</v>
      </c>
    </row>
    <row r="139" spans="1:65" s="2" customFormat="1" ht="24" customHeight="1">
      <c r="A139" s="31"/>
      <c r="B139" s="32"/>
      <c r="C139" s="214" t="s">
        <v>108</v>
      </c>
      <c r="D139" s="214" t="s">
        <v>178</v>
      </c>
      <c r="E139" s="215" t="s">
        <v>212</v>
      </c>
      <c r="F139" s="216" t="s">
        <v>213</v>
      </c>
      <c r="G139" s="217" t="s">
        <v>200</v>
      </c>
      <c r="H139" s="218">
        <v>26.25</v>
      </c>
      <c r="I139" s="219"/>
      <c r="J139" s="220">
        <f t="shared" si="0"/>
        <v>0</v>
      </c>
      <c r="K139" s="221"/>
      <c r="L139" s="222"/>
      <c r="M139" s="223" t="s">
        <v>1</v>
      </c>
      <c r="N139" s="224" t="s">
        <v>41</v>
      </c>
      <c r="O139" s="68"/>
      <c r="P139" s="210">
        <f t="shared" si="1"/>
        <v>0</v>
      </c>
      <c r="Q139" s="210">
        <v>0</v>
      </c>
      <c r="R139" s="210">
        <f t="shared" si="2"/>
        <v>0</v>
      </c>
      <c r="S139" s="210">
        <v>0</v>
      </c>
      <c r="T139" s="210">
        <f t="shared" si="3"/>
        <v>0</v>
      </c>
      <c r="U139" s="211" t="s">
        <v>1</v>
      </c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2" t="s">
        <v>181</v>
      </c>
      <c r="AT139" s="212" t="s">
        <v>178</v>
      </c>
      <c r="AU139" s="212" t="s">
        <v>86</v>
      </c>
      <c r="AY139" s="14" t="s">
        <v>163</v>
      </c>
      <c r="BE139" s="213">
        <f t="shared" si="4"/>
        <v>0</v>
      </c>
      <c r="BF139" s="213">
        <f t="shared" si="5"/>
        <v>0</v>
      </c>
      <c r="BG139" s="213">
        <f t="shared" si="6"/>
        <v>0</v>
      </c>
      <c r="BH139" s="213">
        <f t="shared" si="7"/>
        <v>0</v>
      </c>
      <c r="BI139" s="213">
        <f t="shared" si="8"/>
        <v>0</v>
      </c>
      <c r="BJ139" s="14" t="s">
        <v>84</v>
      </c>
      <c r="BK139" s="213">
        <f t="shared" si="9"/>
        <v>0</v>
      </c>
      <c r="BL139" s="14" t="s">
        <v>125</v>
      </c>
      <c r="BM139" s="212" t="s">
        <v>251</v>
      </c>
    </row>
    <row r="140" spans="1:65" s="2" customFormat="1" ht="16.5" customHeight="1">
      <c r="A140" s="31"/>
      <c r="B140" s="32"/>
      <c r="C140" s="200" t="s">
        <v>111</v>
      </c>
      <c r="D140" s="200" t="s">
        <v>166</v>
      </c>
      <c r="E140" s="201" t="s">
        <v>216</v>
      </c>
      <c r="F140" s="202" t="s">
        <v>217</v>
      </c>
      <c r="G140" s="203" t="s">
        <v>175</v>
      </c>
      <c r="H140" s="204">
        <v>25</v>
      </c>
      <c r="I140" s="205"/>
      <c r="J140" s="206">
        <f t="shared" si="0"/>
        <v>0</v>
      </c>
      <c r="K140" s="207"/>
      <c r="L140" s="36"/>
      <c r="M140" s="208" t="s">
        <v>1</v>
      </c>
      <c r="N140" s="209" t="s">
        <v>41</v>
      </c>
      <c r="O140" s="68"/>
      <c r="P140" s="210">
        <f t="shared" si="1"/>
        <v>0</v>
      </c>
      <c r="Q140" s="210">
        <v>0</v>
      </c>
      <c r="R140" s="210">
        <f t="shared" si="2"/>
        <v>0</v>
      </c>
      <c r="S140" s="210">
        <v>0</v>
      </c>
      <c r="T140" s="210">
        <f t="shared" si="3"/>
        <v>0</v>
      </c>
      <c r="U140" s="211" t="s">
        <v>1</v>
      </c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2" t="s">
        <v>125</v>
      </c>
      <c r="AT140" s="212" t="s">
        <v>166</v>
      </c>
      <c r="AU140" s="212" t="s">
        <v>86</v>
      </c>
      <c r="AY140" s="14" t="s">
        <v>163</v>
      </c>
      <c r="BE140" s="213">
        <f t="shared" si="4"/>
        <v>0</v>
      </c>
      <c r="BF140" s="213">
        <f t="shared" si="5"/>
        <v>0</v>
      </c>
      <c r="BG140" s="213">
        <f t="shared" si="6"/>
        <v>0</v>
      </c>
      <c r="BH140" s="213">
        <f t="shared" si="7"/>
        <v>0</v>
      </c>
      <c r="BI140" s="213">
        <f t="shared" si="8"/>
        <v>0</v>
      </c>
      <c r="BJ140" s="14" t="s">
        <v>84</v>
      </c>
      <c r="BK140" s="213">
        <f t="shared" si="9"/>
        <v>0</v>
      </c>
      <c r="BL140" s="14" t="s">
        <v>125</v>
      </c>
      <c r="BM140" s="212" t="s">
        <v>252</v>
      </c>
    </row>
    <row r="141" spans="1:65" s="2" customFormat="1" ht="16.5" customHeight="1">
      <c r="A141" s="31"/>
      <c r="B141" s="32"/>
      <c r="C141" s="214" t="s">
        <v>114</v>
      </c>
      <c r="D141" s="214" t="s">
        <v>178</v>
      </c>
      <c r="E141" s="215" t="s">
        <v>219</v>
      </c>
      <c r="F141" s="216" t="s">
        <v>220</v>
      </c>
      <c r="G141" s="217" t="s">
        <v>175</v>
      </c>
      <c r="H141" s="218">
        <v>26.25</v>
      </c>
      <c r="I141" s="219"/>
      <c r="J141" s="220">
        <f t="shared" si="0"/>
        <v>0</v>
      </c>
      <c r="K141" s="221"/>
      <c r="L141" s="222"/>
      <c r="M141" s="223" t="s">
        <v>1</v>
      </c>
      <c r="N141" s="224" t="s">
        <v>41</v>
      </c>
      <c r="O141" s="68"/>
      <c r="P141" s="210">
        <f t="shared" si="1"/>
        <v>0</v>
      </c>
      <c r="Q141" s="210">
        <v>0</v>
      </c>
      <c r="R141" s="210">
        <f t="shared" si="2"/>
        <v>0</v>
      </c>
      <c r="S141" s="210">
        <v>0</v>
      </c>
      <c r="T141" s="210">
        <f t="shared" si="3"/>
        <v>0</v>
      </c>
      <c r="U141" s="211" t="s">
        <v>1</v>
      </c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2" t="s">
        <v>181</v>
      </c>
      <c r="AT141" s="212" t="s">
        <v>178</v>
      </c>
      <c r="AU141" s="212" t="s">
        <v>86</v>
      </c>
      <c r="AY141" s="14" t="s">
        <v>163</v>
      </c>
      <c r="BE141" s="213">
        <f t="shared" si="4"/>
        <v>0</v>
      </c>
      <c r="BF141" s="213">
        <f t="shared" si="5"/>
        <v>0</v>
      </c>
      <c r="BG141" s="213">
        <f t="shared" si="6"/>
        <v>0</v>
      </c>
      <c r="BH141" s="213">
        <f t="shared" si="7"/>
        <v>0</v>
      </c>
      <c r="BI141" s="213">
        <f t="shared" si="8"/>
        <v>0</v>
      </c>
      <c r="BJ141" s="14" t="s">
        <v>84</v>
      </c>
      <c r="BK141" s="213">
        <f t="shared" si="9"/>
        <v>0</v>
      </c>
      <c r="BL141" s="14" t="s">
        <v>125</v>
      </c>
      <c r="BM141" s="212" t="s">
        <v>253</v>
      </c>
    </row>
    <row r="142" spans="1:65" s="2" customFormat="1" ht="24" customHeight="1">
      <c r="A142" s="31"/>
      <c r="B142" s="32"/>
      <c r="C142" s="200" t="s">
        <v>117</v>
      </c>
      <c r="D142" s="200" t="s">
        <v>166</v>
      </c>
      <c r="E142" s="201" t="s">
        <v>222</v>
      </c>
      <c r="F142" s="202" t="s">
        <v>223</v>
      </c>
      <c r="G142" s="203" t="s">
        <v>175</v>
      </c>
      <c r="H142" s="204">
        <v>70</v>
      </c>
      <c r="I142" s="205"/>
      <c r="J142" s="206">
        <f t="shared" si="0"/>
        <v>0</v>
      </c>
      <c r="K142" s="207"/>
      <c r="L142" s="36"/>
      <c r="M142" s="208" t="s">
        <v>1</v>
      </c>
      <c r="N142" s="209" t="s">
        <v>41</v>
      </c>
      <c r="O142" s="68"/>
      <c r="P142" s="210">
        <f t="shared" si="1"/>
        <v>0</v>
      </c>
      <c r="Q142" s="210">
        <v>2.0000000000000001E-4</v>
      </c>
      <c r="R142" s="210">
        <f t="shared" si="2"/>
        <v>1.4E-2</v>
      </c>
      <c r="S142" s="210">
        <v>0</v>
      </c>
      <c r="T142" s="210">
        <f t="shared" si="3"/>
        <v>0</v>
      </c>
      <c r="U142" s="211" t="s">
        <v>1</v>
      </c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2" t="s">
        <v>125</v>
      </c>
      <c r="AT142" s="212" t="s">
        <v>166</v>
      </c>
      <c r="AU142" s="212" t="s">
        <v>86</v>
      </c>
      <c r="AY142" s="14" t="s">
        <v>163</v>
      </c>
      <c r="BE142" s="213">
        <f t="shared" si="4"/>
        <v>0</v>
      </c>
      <c r="BF142" s="213">
        <f t="shared" si="5"/>
        <v>0</v>
      </c>
      <c r="BG142" s="213">
        <f t="shared" si="6"/>
        <v>0</v>
      </c>
      <c r="BH142" s="213">
        <f t="shared" si="7"/>
        <v>0</v>
      </c>
      <c r="BI142" s="213">
        <f t="shared" si="8"/>
        <v>0</v>
      </c>
      <c r="BJ142" s="14" t="s">
        <v>84</v>
      </c>
      <c r="BK142" s="213">
        <f t="shared" si="9"/>
        <v>0</v>
      </c>
      <c r="BL142" s="14" t="s">
        <v>125</v>
      </c>
      <c r="BM142" s="212" t="s">
        <v>254</v>
      </c>
    </row>
    <row r="143" spans="1:65" s="2" customFormat="1" ht="24" customHeight="1">
      <c r="A143" s="31"/>
      <c r="B143" s="32"/>
      <c r="C143" s="200" t="s">
        <v>120</v>
      </c>
      <c r="D143" s="200" t="s">
        <v>166</v>
      </c>
      <c r="E143" s="201" t="s">
        <v>225</v>
      </c>
      <c r="F143" s="202" t="s">
        <v>226</v>
      </c>
      <c r="G143" s="203" t="s">
        <v>175</v>
      </c>
      <c r="H143" s="204">
        <v>70</v>
      </c>
      <c r="I143" s="205"/>
      <c r="J143" s="206">
        <f t="shared" si="0"/>
        <v>0</v>
      </c>
      <c r="K143" s="207"/>
      <c r="L143" s="36"/>
      <c r="M143" s="208" t="s">
        <v>1</v>
      </c>
      <c r="N143" s="209" t="s">
        <v>41</v>
      </c>
      <c r="O143" s="68"/>
      <c r="P143" s="210">
        <f t="shared" si="1"/>
        <v>0</v>
      </c>
      <c r="Q143" s="210">
        <v>2.9E-4</v>
      </c>
      <c r="R143" s="210">
        <f t="shared" si="2"/>
        <v>2.0299999999999999E-2</v>
      </c>
      <c r="S143" s="210">
        <v>0</v>
      </c>
      <c r="T143" s="210">
        <f t="shared" si="3"/>
        <v>0</v>
      </c>
      <c r="U143" s="211" t="s">
        <v>1</v>
      </c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2" t="s">
        <v>125</v>
      </c>
      <c r="AT143" s="212" t="s">
        <v>166</v>
      </c>
      <c r="AU143" s="212" t="s">
        <v>86</v>
      </c>
      <c r="AY143" s="14" t="s">
        <v>163</v>
      </c>
      <c r="BE143" s="213">
        <f t="shared" si="4"/>
        <v>0</v>
      </c>
      <c r="BF143" s="213">
        <f t="shared" si="5"/>
        <v>0</v>
      </c>
      <c r="BG143" s="213">
        <f t="shared" si="6"/>
        <v>0</v>
      </c>
      <c r="BH143" s="213">
        <f t="shared" si="7"/>
        <v>0</v>
      </c>
      <c r="BI143" s="213">
        <f t="shared" si="8"/>
        <v>0</v>
      </c>
      <c r="BJ143" s="14" t="s">
        <v>84</v>
      </c>
      <c r="BK143" s="213">
        <f t="shared" si="9"/>
        <v>0</v>
      </c>
      <c r="BL143" s="14" t="s">
        <v>125</v>
      </c>
      <c r="BM143" s="212" t="s">
        <v>255</v>
      </c>
    </row>
    <row r="144" spans="1:65" s="12" customFormat="1" ht="25.9" customHeight="1">
      <c r="B144" s="184"/>
      <c r="C144" s="185"/>
      <c r="D144" s="186" t="s">
        <v>75</v>
      </c>
      <c r="E144" s="187" t="s">
        <v>228</v>
      </c>
      <c r="F144" s="187" t="s">
        <v>229</v>
      </c>
      <c r="G144" s="185"/>
      <c r="H144" s="185"/>
      <c r="I144" s="188"/>
      <c r="J144" s="189">
        <f>BK144</f>
        <v>0</v>
      </c>
      <c r="K144" s="185"/>
      <c r="L144" s="190"/>
      <c r="M144" s="191"/>
      <c r="N144" s="192"/>
      <c r="O144" s="192"/>
      <c r="P144" s="193">
        <f>P145+P147</f>
        <v>0</v>
      </c>
      <c r="Q144" s="192"/>
      <c r="R144" s="193">
        <f>R145+R147</f>
        <v>0</v>
      </c>
      <c r="S144" s="192"/>
      <c r="T144" s="193">
        <f>T145+T147</f>
        <v>0</v>
      </c>
      <c r="U144" s="194"/>
      <c r="AR144" s="195" t="s">
        <v>192</v>
      </c>
      <c r="AT144" s="196" t="s">
        <v>75</v>
      </c>
      <c r="AU144" s="196" t="s">
        <v>76</v>
      </c>
      <c r="AY144" s="195" t="s">
        <v>163</v>
      </c>
      <c r="BK144" s="197">
        <f>BK145+BK147</f>
        <v>0</v>
      </c>
    </row>
    <row r="145" spans="1:65" s="12" customFormat="1" ht="22.9" customHeight="1">
      <c r="B145" s="184"/>
      <c r="C145" s="185"/>
      <c r="D145" s="186" t="s">
        <v>75</v>
      </c>
      <c r="E145" s="198" t="s">
        <v>230</v>
      </c>
      <c r="F145" s="198" t="s">
        <v>231</v>
      </c>
      <c r="G145" s="185"/>
      <c r="H145" s="185"/>
      <c r="I145" s="188"/>
      <c r="J145" s="199">
        <f>BK145</f>
        <v>0</v>
      </c>
      <c r="K145" s="185"/>
      <c r="L145" s="190"/>
      <c r="M145" s="191"/>
      <c r="N145" s="192"/>
      <c r="O145" s="192"/>
      <c r="P145" s="193">
        <f>P146</f>
        <v>0</v>
      </c>
      <c r="Q145" s="192"/>
      <c r="R145" s="193">
        <f>R146</f>
        <v>0</v>
      </c>
      <c r="S145" s="192"/>
      <c r="T145" s="193">
        <f>T146</f>
        <v>0</v>
      </c>
      <c r="U145" s="194"/>
      <c r="AR145" s="195" t="s">
        <v>192</v>
      </c>
      <c r="AT145" s="196" t="s">
        <v>75</v>
      </c>
      <c r="AU145" s="196" t="s">
        <v>84</v>
      </c>
      <c r="AY145" s="195" t="s">
        <v>163</v>
      </c>
      <c r="BK145" s="197">
        <f>BK146</f>
        <v>0</v>
      </c>
    </row>
    <row r="146" spans="1:65" s="2" customFormat="1" ht="16.5" customHeight="1">
      <c r="A146" s="31"/>
      <c r="B146" s="32"/>
      <c r="C146" s="200" t="s">
        <v>128</v>
      </c>
      <c r="D146" s="200" t="s">
        <v>166</v>
      </c>
      <c r="E146" s="201" t="s">
        <v>232</v>
      </c>
      <c r="F146" s="202" t="s">
        <v>231</v>
      </c>
      <c r="G146" s="203" t="s">
        <v>233</v>
      </c>
      <c r="H146" s="225"/>
      <c r="I146" s="205"/>
      <c r="J146" s="206">
        <f>ROUND(I146*H146,2)</f>
        <v>0</v>
      </c>
      <c r="K146" s="207"/>
      <c r="L146" s="36"/>
      <c r="M146" s="208" t="s">
        <v>1</v>
      </c>
      <c r="N146" s="209" t="s">
        <v>41</v>
      </c>
      <c r="O146" s="68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0">
        <f>S146*H146</f>
        <v>0</v>
      </c>
      <c r="U146" s="211" t="s">
        <v>1</v>
      </c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2" t="s">
        <v>234</v>
      </c>
      <c r="AT146" s="212" t="s">
        <v>166</v>
      </c>
      <c r="AU146" s="212" t="s">
        <v>86</v>
      </c>
      <c r="AY146" s="14" t="s">
        <v>163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84</v>
      </c>
      <c r="BK146" s="213">
        <f>ROUND(I146*H146,2)</f>
        <v>0</v>
      </c>
      <c r="BL146" s="14" t="s">
        <v>234</v>
      </c>
      <c r="BM146" s="212" t="s">
        <v>256</v>
      </c>
    </row>
    <row r="147" spans="1:65" s="12" customFormat="1" ht="22.9" customHeight="1">
      <c r="B147" s="184"/>
      <c r="C147" s="185"/>
      <c r="D147" s="186" t="s">
        <v>75</v>
      </c>
      <c r="E147" s="198" t="s">
        <v>236</v>
      </c>
      <c r="F147" s="198" t="s">
        <v>237</v>
      </c>
      <c r="G147" s="185"/>
      <c r="H147" s="185"/>
      <c r="I147" s="188"/>
      <c r="J147" s="199">
        <f>BK147</f>
        <v>0</v>
      </c>
      <c r="K147" s="185"/>
      <c r="L147" s="190"/>
      <c r="M147" s="191"/>
      <c r="N147" s="192"/>
      <c r="O147" s="192"/>
      <c r="P147" s="193">
        <f>P148</f>
        <v>0</v>
      </c>
      <c r="Q147" s="192"/>
      <c r="R147" s="193">
        <f>R148</f>
        <v>0</v>
      </c>
      <c r="S147" s="192"/>
      <c r="T147" s="193">
        <f>T148</f>
        <v>0</v>
      </c>
      <c r="U147" s="194"/>
      <c r="AR147" s="195" t="s">
        <v>192</v>
      </c>
      <c r="AT147" s="196" t="s">
        <v>75</v>
      </c>
      <c r="AU147" s="196" t="s">
        <v>84</v>
      </c>
      <c r="AY147" s="195" t="s">
        <v>163</v>
      </c>
      <c r="BK147" s="197">
        <f>BK148</f>
        <v>0</v>
      </c>
    </row>
    <row r="148" spans="1:65" s="2" customFormat="1" ht="16.5" customHeight="1">
      <c r="A148" s="31"/>
      <c r="B148" s="32"/>
      <c r="C148" s="200" t="s">
        <v>257</v>
      </c>
      <c r="D148" s="200" t="s">
        <v>166</v>
      </c>
      <c r="E148" s="201" t="s">
        <v>238</v>
      </c>
      <c r="F148" s="202" t="s">
        <v>239</v>
      </c>
      <c r="G148" s="203" t="s">
        <v>233</v>
      </c>
      <c r="H148" s="225"/>
      <c r="I148" s="205"/>
      <c r="J148" s="206">
        <f>ROUND(I148*H148,2)</f>
        <v>0</v>
      </c>
      <c r="K148" s="207"/>
      <c r="L148" s="36"/>
      <c r="M148" s="226" t="s">
        <v>1</v>
      </c>
      <c r="N148" s="227" t="s">
        <v>41</v>
      </c>
      <c r="O148" s="228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29">
        <f>S148*H148</f>
        <v>0</v>
      </c>
      <c r="U148" s="230" t="s">
        <v>1</v>
      </c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2" t="s">
        <v>234</v>
      </c>
      <c r="AT148" s="212" t="s">
        <v>166</v>
      </c>
      <c r="AU148" s="212" t="s">
        <v>86</v>
      </c>
      <c r="AY148" s="14" t="s">
        <v>163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4" t="s">
        <v>84</v>
      </c>
      <c r="BK148" s="213">
        <f>ROUND(I148*H148,2)</f>
        <v>0</v>
      </c>
      <c r="BL148" s="14" t="s">
        <v>234</v>
      </c>
      <c r="BM148" s="212" t="s">
        <v>258</v>
      </c>
    </row>
    <row r="149" spans="1:65" s="2" customFormat="1" ht="6.95" customHeight="1">
      <c r="A149" s="31"/>
      <c r="B149" s="51"/>
      <c r="C149" s="52"/>
      <c r="D149" s="52"/>
      <c r="E149" s="52"/>
      <c r="F149" s="52"/>
      <c r="G149" s="52"/>
      <c r="H149" s="52"/>
      <c r="I149" s="149"/>
      <c r="J149" s="52"/>
      <c r="K149" s="52"/>
      <c r="L149" s="36"/>
      <c r="M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</sheetData>
  <sheetProtection algorithmName="SHA-512" hashValue="N7Vktz0dM8Cl9vfYGs8CfHzgsZ64c1QoLKQAT6fcVoquV1MfQof+xS6eV1GKx8ndUzszDNvr97bVWM/6MwCgGg==" saltValue="44cNdJwnG96Sfr2HGxhf5Ay2prPEKOZ6J8X44+y02gsa5NWO2DbspETAOaAKTJLSjDrdFYViRKXP/JPN/s+mdA==" spinCount="100000" sheet="1" objects="1" scenarios="1" formatColumns="0" formatRows="0" autoFilter="0"/>
  <autoFilter ref="C123:K148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9"/>
  <sheetViews>
    <sheetView showGridLines="0" topLeftCell="A11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92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259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ROUND((SUM(BE124:BE148)),  2)</f>
        <v>0</v>
      </c>
      <c r="G33" s="31"/>
      <c r="H33" s="31"/>
      <c r="I33" s="128">
        <v>0.21</v>
      </c>
      <c r="J33" s="127">
        <f>ROUND(((SUM(BE124:BE148))*I33),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ROUND((SUM(BF124:BF148)),  2)</f>
        <v>0</v>
      </c>
      <c r="G34" s="31"/>
      <c r="H34" s="31"/>
      <c r="I34" s="128">
        <v>0.15</v>
      </c>
      <c r="J34" s="127">
        <f>ROUND(((SUM(BF124:BF148))*I34),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ROUND((SUM(BG124:BG148)),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ROUND((SUM(BH124:BH148)),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ROUND((SUM(BI124:BI148)),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03 - Místnost č. 408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J125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140</v>
      </c>
      <c r="E98" s="168"/>
      <c r="F98" s="168"/>
      <c r="G98" s="168"/>
      <c r="H98" s="168"/>
      <c r="I98" s="169"/>
      <c r="J98" s="170">
        <f>J126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141</v>
      </c>
      <c r="E99" s="168"/>
      <c r="F99" s="168"/>
      <c r="G99" s="168"/>
      <c r="H99" s="168"/>
      <c r="I99" s="169"/>
      <c r="J99" s="170">
        <f>J128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142</v>
      </c>
      <c r="E100" s="168"/>
      <c r="F100" s="168"/>
      <c r="G100" s="168"/>
      <c r="H100" s="168"/>
      <c r="I100" s="169"/>
      <c r="J100" s="170">
        <f>J134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143</v>
      </c>
      <c r="E101" s="168"/>
      <c r="F101" s="168"/>
      <c r="G101" s="168"/>
      <c r="H101" s="168"/>
      <c r="I101" s="169"/>
      <c r="J101" s="170">
        <f>J137</f>
        <v>0</v>
      </c>
      <c r="K101" s="166"/>
      <c r="L101" s="171"/>
    </row>
    <row r="102" spans="1:31" s="9" customFormat="1" ht="24.95" customHeight="1">
      <c r="B102" s="158"/>
      <c r="C102" s="159"/>
      <c r="D102" s="160" t="s">
        <v>144</v>
      </c>
      <c r="E102" s="161"/>
      <c r="F102" s="161"/>
      <c r="G102" s="161"/>
      <c r="H102" s="161"/>
      <c r="I102" s="162"/>
      <c r="J102" s="163">
        <f>J144</f>
        <v>0</v>
      </c>
      <c r="K102" s="159"/>
      <c r="L102" s="164"/>
    </row>
    <row r="103" spans="1:31" s="10" customFormat="1" ht="19.899999999999999" customHeight="1">
      <c r="B103" s="165"/>
      <c r="C103" s="166"/>
      <c r="D103" s="167" t="s">
        <v>145</v>
      </c>
      <c r="E103" s="168"/>
      <c r="F103" s="168"/>
      <c r="G103" s="168"/>
      <c r="H103" s="168"/>
      <c r="I103" s="169"/>
      <c r="J103" s="170">
        <f>J145</f>
        <v>0</v>
      </c>
      <c r="K103" s="166"/>
      <c r="L103" s="171"/>
    </row>
    <row r="104" spans="1:31" s="10" customFormat="1" ht="19.899999999999999" customHeight="1">
      <c r="B104" s="165"/>
      <c r="C104" s="166"/>
      <c r="D104" s="167" t="s">
        <v>146</v>
      </c>
      <c r="E104" s="168"/>
      <c r="F104" s="168"/>
      <c r="G104" s="168"/>
      <c r="H104" s="168"/>
      <c r="I104" s="169"/>
      <c r="J104" s="170">
        <f>J147</f>
        <v>0</v>
      </c>
      <c r="K104" s="166"/>
      <c r="L104" s="171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149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152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147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3" t="str">
        <f>E7</f>
        <v>STAVEBNÍ ÚPRAVY - VŠE FM J. HRADEC</v>
      </c>
      <c r="F114" s="274"/>
      <c r="G114" s="274"/>
      <c r="H114" s="274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132</v>
      </c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54" t="str">
        <f>E9</f>
        <v>03 - Místnost č. 408</v>
      </c>
      <c r="F116" s="272"/>
      <c r="G116" s="272"/>
      <c r="H116" s="272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>VŠE FM J. HRADEC, JAROŠOVSKÁ 117/II</v>
      </c>
      <c r="G118" s="33"/>
      <c r="H118" s="33"/>
      <c r="I118" s="114" t="s">
        <v>22</v>
      </c>
      <c r="J118" s="63">
        <f>IF(J12="","",J12)</f>
        <v>0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3"/>
      <c r="E120" s="33"/>
      <c r="F120" s="24" t="str">
        <f>E15</f>
        <v xml:space="preserve"> </v>
      </c>
      <c r="G120" s="33"/>
      <c r="H120" s="33"/>
      <c r="I120" s="114" t="s">
        <v>29</v>
      </c>
      <c r="J120" s="29" t="str">
        <f>E21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7.95" customHeight="1">
      <c r="A121" s="31"/>
      <c r="B121" s="32"/>
      <c r="C121" s="26" t="s">
        <v>27</v>
      </c>
      <c r="D121" s="33"/>
      <c r="E121" s="33"/>
      <c r="F121" s="24" t="str">
        <f>IF(E18="","",E18)</f>
        <v>Vyplň údaj</v>
      </c>
      <c r="G121" s="33"/>
      <c r="H121" s="33"/>
      <c r="I121" s="114" t="s">
        <v>31</v>
      </c>
      <c r="J121" s="29" t="str">
        <f>E24</f>
        <v/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72"/>
      <c r="B123" s="173"/>
      <c r="C123" s="174" t="s">
        <v>148</v>
      </c>
      <c r="D123" s="175" t="s">
        <v>61</v>
      </c>
      <c r="E123" s="175" t="s">
        <v>57</v>
      </c>
      <c r="F123" s="175" t="s">
        <v>58</v>
      </c>
      <c r="G123" s="175" t="s">
        <v>149</v>
      </c>
      <c r="H123" s="175" t="s">
        <v>150</v>
      </c>
      <c r="I123" s="176" t="s">
        <v>151</v>
      </c>
      <c r="J123" s="177" t="s">
        <v>136</v>
      </c>
      <c r="K123" s="178" t="s">
        <v>152</v>
      </c>
      <c r="L123" s="179"/>
      <c r="M123" s="72" t="s">
        <v>1</v>
      </c>
      <c r="N123" s="73" t="s">
        <v>40</v>
      </c>
      <c r="O123" s="73" t="s">
        <v>153</v>
      </c>
      <c r="P123" s="73" t="s">
        <v>154</v>
      </c>
      <c r="Q123" s="73" t="s">
        <v>155</v>
      </c>
      <c r="R123" s="73" t="s">
        <v>156</v>
      </c>
      <c r="S123" s="73" t="s">
        <v>157</v>
      </c>
      <c r="T123" s="73" t="s">
        <v>158</v>
      </c>
      <c r="U123" s="74" t="s">
        <v>159</v>
      </c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2" customFormat="1" ht="22.9" customHeight="1">
      <c r="A124" s="31"/>
      <c r="B124" s="32"/>
      <c r="C124" s="79" t="s">
        <v>160</v>
      </c>
      <c r="D124" s="33"/>
      <c r="E124" s="33"/>
      <c r="F124" s="33"/>
      <c r="G124" s="33"/>
      <c r="H124" s="33"/>
      <c r="I124" s="112"/>
      <c r="J124" s="180">
        <f>BK124</f>
        <v>0</v>
      </c>
      <c r="K124" s="33"/>
      <c r="L124" s="36"/>
      <c r="M124" s="75"/>
      <c r="N124" s="181"/>
      <c r="O124" s="76"/>
      <c r="P124" s="182">
        <f>P125+P144</f>
        <v>0</v>
      </c>
      <c r="Q124" s="76"/>
      <c r="R124" s="182">
        <f>R125+R144</f>
        <v>0.99465800000000004</v>
      </c>
      <c r="S124" s="76"/>
      <c r="T124" s="182">
        <f>T125+T144</f>
        <v>0.01</v>
      </c>
      <c r="U124" s="77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75</v>
      </c>
      <c r="AU124" s="14" t="s">
        <v>138</v>
      </c>
      <c r="BK124" s="183">
        <f>BK125+BK144</f>
        <v>0</v>
      </c>
    </row>
    <row r="125" spans="1:65" s="12" customFormat="1" ht="25.9" customHeight="1">
      <c r="B125" s="184"/>
      <c r="C125" s="185"/>
      <c r="D125" s="186" t="s">
        <v>75</v>
      </c>
      <c r="E125" s="187" t="s">
        <v>161</v>
      </c>
      <c r="F125" s="187" t="s">
        <v>162</v>
      </c>
      <c r="G125" s="185"/>
      <c r="H125" s="185"/>
      <c r="I125" s="188"/>
      <c r="J125" s="189">
        <f>BK125</f>
        <v>0</v>
      </c>
      <c r="K125" s="185"/>
      <c r="L125" s="190"/>
      <c r="M125" s="191"/>
      <c r="N125" s="192"/>
      <c r="O125" s="192"/>
      <c r="P125" s="193">
        <f>P126+P128+P134+P137</f>
        <v>0</v>
      </c>
      <c r="Q125" s="192"/>
      <c r="R125" s="193">
        <f>R126+R128+R134+R137</f>
        <v>0.99465800000000004</v>
      </c>
      <c r="S125" s="192"/>
      <c r="T125" s="193">
        <f>T126+T128+T134+T137</f>
        <v>0.01</v>
      </c>
      <c r="U125" s="194"/>
      <c r="AR125" s="195" t="s">
        <v>86</v>
      </c>
      <c r="AT125" s="196" t="s">
        <v>75</v>
      </c>
      <c r="AU125" s="196" t="s">
        <v>76</v>
      </c>
      <c r="AY125" s="195" t="s">
        <v>163</v>
      </c>
      <c r="BK125" s="197">
        <f>BK126+BK128+BK134+BK137</f>
        <v>0</v>
      </c>
    </row>
    <row r="126" spans="1:65" s="12" customFormat="1" ht="22.9" customHeight="1">
      <c r="B126" s="184"/>
      <c r="C126" s="185"/>
      <c r="D126" s="186" t="s">
        <v>75</v>
      </c>
      <c r="E126" s="198" t="s">
        <v>164</v>
      </c>
      <c r="F126" s="198" t="s">
        <v>165</v>
      </c>
      <c r="G126" s="185"/>
      <c r="H126" s="185"/>
      <c r="I126" s="188"/>
      <c r="J126" s="199">
        <f>BK126</f>
        <v>0</v>
      </c>
      <c r="K126" s="185"/>
      <c r="L126" s="190"/>
      <c r="M126" s="191"/>
      <c r="N126" s="192"/>
      <c r="O126" s="192"/>
      <c r="P126" s="193">
        <f>P127</f>
        <v>0</v>
      </c>
      <c r="Q126" s="192"/>
      <c r="R126" s="193">
        <f>R127</f>
        <v>0</v>
      </c>
      <c r="S126" s="192"/>
      <c r="T126" s="193">
        <f>T127</f>
        <v>0</v>
      </c>
      <c r="U126" s="194"/>
      <c r="AR126" s="195" t="s">
        <v>86</v>
      </c>
      <c r="AT126" s="196" t="s">
        <v>75</v>
      </c>
      <c r="AU126" s="196" t="s">
        <v>84</v>
      </c>
      <c r="AY126" s="195" t="s">
        <v>163</v>
      </c>
      <c r="BK126" s="197">
        <f>BK127</f>
        <v>0</v>
      </c>
    </row>
    <row r="127" spans="1:65" s="2" customFormat="1" ht="16.5" customHeight="1">
      <c r="A127" s="31"/>
      <c r="B127" s="32"/>
      <c r="C127" s="200" t="s">
        <v>84</v>
      </c>
      <c r="D127" s="200" t="s">
        <v>166</v>
      </c>
      <c r="E127" s="201" t="s">
        <v>167</v>
      </c>
      <c r="F127" s="202" t="s">
        <v>168</v>
      </c>
      <c r="G127" s="203" t="s">
        <v>169</v>
      </c>
      <c r="H127" s="204">
        <v>1</v>
      </c>
      <c r="I127" s="205"/>
      <c r="J127" s="206">
        <f>ROUND(I127*H127,2)</f>
        <v>0</v>
      </c>
      <c r="K127" s="207"/>
      <c r="L127" s="36"/>
      <c r="M127" s="208" t="s">
        <v>1</v>
      </c>
      <c r="N127" s="209" t="s">
        <v>41</v>
      </c>
      <c r="O127" s="68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0">
        <f>S127*H127</f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125</v>
      </c>
      <c r="AT127" s="212" t="s">
        <v>166</v>
      </c>
      <c r="AU127" s="212" t="s">
        <v>86</v>
      </c>
      <c r="AY127" s="14" t="s">
        <v>163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84</v>
      </c>
      <c r="BK127" s="213">
        <f>ROUND(I127*H127,2)</f>
        <v>0</v>
      </c>
      <c r="BL127" s="14" t="s">
        <v>125</v>
      </c>
      <c r="BM127" s="212" t="s">
        <v>260</v>
      </c>
    </row>
    <row r="128" spans="1:65" s="12" customFormat="1" ht="22.9" customHeight="1">
      <c r="B128" s="184"/>
      <c r="C128" s="185"/>
      <c r="D128" s="186" t="s">
        <v>75</v>
      </c>
      <c r="E128" s="198" t="s">
        <v>171</v>
      </c>
      <c r="F128" s="198" t="s">
        <v>172</v>
      </c>
      <c r="G128" s="185"/>
      <c r="H128" s="185"/>
      <c r="I128" s="188"/>
      <c r="J128" s="199">
        <f>BK128</f>
        <v>0</v>
      </c>
      <c r="K128" s="185"/>
      <c r="L128" s="190"/>
      <c r="M128" s="191"/>
      <c r="N128" s="192"/>
      <c r="O128" s="192"/>
      <c r="P128" s="193">
        <f>SUM(P129:P133)</f>
        <v>0</v>
      </c>
      <c r="Q128" s="192"/>
      <c r="R128" s="193">
        <f>SUM(R129:R133)</f>
        <v>0.94994999999999996</v>
      </c>
      <c r="S128" s="192"/>
      <c r="T128" s="193">
        <f>SUM(T129:T133)</f>
        <v>0.01</v>
      </c>
      <c r="U128" s="194"/>
      <c r="AR128" s="195" t="s">
        <v>86</v>
      </c>
      <c r="AT128" s="196" t="s">
        <v>75</v>
      </c>
      <c r="AU128" s="196" t="s">
        <v>84</v>
      </c>
      <c r="AY128" s="195" t="s">
        <v>163</v>
      </c>
      <c r="BK128" s="197">
        <f>SUM(BK129:BK133)</f>
        <v>0</v>
      </c>
    </row>
    <row r="129" spans="1:65" s="2" customFormat="1" ht="24" customHeight="1">
      <c r="A129" s="31"/>
      <c r="B129" s="32"/>
      <c r="C129" s="200" t="s">
        <v>86</v>
      </c>
      <c r="D129" s="200" t="s">
        <v>166</v>
      </c>
      <c r="E129" s="201" t="s">
        <v>173</v>
      </c>
      <c r="F129" s="202" t="s">
        <v>174</v>
      </c>
      <c r="G129" s="203" t="s">
        <v>175</v>
      </c>
      <c r="H129" s="204">
        <v>87</v>
      </c>
      <c r="I129" s="205"/>
      <c r="J129" s="206">
        <f>ROUND(I129*H129,2)</f>
        <v>0</v>
      </c>
      <c r="K129" s="207"/>
      <c r="L129" s="36"/>
      <c r="M129" s="208" t="s">
        <v>1</v>
      </c>
      <c r="N129" s="209" t="s">
        <v>41</v>
      </c>
      <c r="O129" s="68"/>
      <c r="P129" s="210">
        <f>O129*H129</f>
        <v>0</v>
      </c>
      <c r="Q129" s="210">
        <v>7.5000000000000002E-4</v>
      </c>
      <c r="R129" s="210">
        <f>Q129*H129</f>
        <v>6.5250000000000002E-2</v>
      </c>
      <c r="S129" s="210">
        <v>0</v>
      </c>
      <c r="T129" s="210">
        <f>S129*H129</f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125</v>
      </c>
      <c r="AT129" s="212" t="s">
        <v>166</v>
      </c>
      <c r="AU129" s="212" t="s">
        <v>86</v>
      </c>
      <c r="AY129" s="14" t="s">
        <v>163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84</v>
      </c>
      <c r="BK129" s="213">
        <f>ROUND(I129*H129,2)</f>
        <v>0</v>
      </c>
      <c r="BL129" s="14" t="s">
        <v>125</v>
      </c>
      <c r="BM129" s="212" t="s">
        <v>261</v>
      </c>
    </row>
    <row r="130" spans="1:65" s="2" customFormat="1" ht="16.5" customHeight="1">
      <c r="A130" s="31"/>
      <c r="B130" s="32"/>
      <c r="C130" s="214" t="s">
        <v>177</v>
      </c>
      <c r="D130" s="214" t="s">
        <v>178</v>
      </c>
      <c r="E130" s="215" t="s">
        <v>179</v>
      </c>
      <c r="F130" s="216" t="s">
        <v>180</v>
      </c>
      <c r="G130" s="217" t="s">
        <v>175</v>
      </c>
      <c r="H130" s="218">
        <v>98.3</v>
      </c>
      <c r="I130" s="219"/>
      <c r="J130" s="220">
        <f>ROUND(I130*H130,2)</f>
        <v>0</v>
      </c>
      <c r="K130" s="221"/>
      <c r="L130" s="222"/>
      <c r="M130" s="223" t="s">
        <v>1</v>
      </c>
      <c r="N130" s="224" t="s">
        <v>41</v>
      </c>
      <c r="O130" s="68"/>
      <c r="P130" s="210">
        <f>O130*H130</f>
        <v>0</v>
      </c>
      <c r="Q130" s="210">
        <v>8.9999999999999993E-3</v>
      </c>
      <c r="R130" s="210">
        <f>Q130*H130</f>
        <v>0.88469999999999993</v>
      </c>
      <c r="S130" s="210">
        <v>0</v>
      </c>
      <c r="T130" s="210">
        <f>S130*H130</f>
        <v>0</v>
      </c>
      <c r="U130" s="211" t="s">
        <v>1</v>
      </c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2" t="s">
        <v>181</v>
      </c>
      <c r="AT130" s="212" t="s">
        <v>178</v>
      </c>
      <c r="AU130" s="212" t="s">
        <v>86</v>
      </c>
      <c r="AY130" s="14" t="s">
        <v>163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84</v>
      </c>
      <c r="BK130" s="213">
        <f>ROUND(I130*H130,2)</f>
        <v>0</v>
      </c>
      <c r="BL130" s="14" t="s">
        <v>125</v>
      </c>
      <c r="BM130" s="212" t="s">
        <v>262</v>
      </c>
    </row>
    <row r="131" spans="1:65" s="2" customFormat="1" ht="16.5" customHeight="1">
      <c r="A131" s="31"/>
      <c r="B131" s="32"/>
      <c r="C131" s="200" t="s">
        <v>187</v>
      </c>
      <c r="D131" s="200" t="s">
        <v>166</v>
      </c>
      <c r="E131" s="201" t="s">
        <v>184</v>
      </c>
      <c r="F131" s="202" t="s">
        <v>185</v>
      </c>
      <c r="G131" s="203" t="s">
        <v>169</v>
      </c>
      <c r="H131" s="204">
        <v>1</v>
      </c>
      <c r="I131" s="205"/>
      <c r="J131" s="206">
        <f>ROUND(I131*H131,2)</f>
        <v>0</v>
      </c>
      <c r="K131" s="207"/>
      <c r="L131" s="36"/>
      <c r="M131" s="208" t="s">
        <v>1</v>
      </c>
      <c r="N131" s="209" t="s">
        <v>41</v>
      </c>
      <c r="O131" s="68"/>
      <c r="P131" s="210">
        <f>O131*H131</f>
        <v>0</v>
      </c>
      <c r="Q131" s="210">
        <v>0</v>
      </c>
      <c r="R131" s="210">
        <f>Q131*H131</f>
        <v>0</v>
      </c>
      <c r="S131" s="210">
        <v>0.01</v>
      </c>
      <c r="T131" s="210">
        <f>S131*H131</f>
        <v>0.01</v>
      </c>
      <c r="U131" s="211" t="s">
        <v>1</v>
      </c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2" t="s">
        <v>125</v>
      </c>
      <c r="AT131" s="212" t="s">
        <v>166</v>
      </c>
      <c r="AU131" s="212" t="s">
        <v>86</v>
      </c>
      <c r="AY131" s="14" t="s">
        <v>163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84</v>
      </c>
      <c r="BK131" s="213">
        <f>ROUND(I131*H131,2)</f>
        <v>0</v>
      </c>
      <c r="BL131" s="14" t="s">
        <v>125</v>
      </c>
      <c r="BM131" s="212" t="s">
        <v>263</v>
      </c>
    </row>
    <row r="132" spans="1:65" s="2" customFormat="1" ht="24" customHeight="1">
      <c r="A132" s="31"/>
      <c r="B132" s="32"/>
      <c r="C132" s="200" t="s">
        <v>128</v>
      </c>
      <c r="D132" s="200" t="s">
        <v>166</v>
      </c>
      <c r="E132" s="201" t="s">
        <v>188</v>
      </c>
      <c r="F132" s="202" t="s">
        <v>189</v>
      </c>
      <c r="G132" s="203" t="s">
        <v>190</v>
      </c>
      <c r="H132" s="204">
        <v>0.95</v>
      </c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125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125</v>
      </c>
      <c r="BM132" s="212" t="s">
        <v>264</v>
      </c>
    </row>
    <row r="133" spans="1:65" s="2" customFormat="1" ht="24" customHeight="1">
      <c r="A133" s="31"/>
      <c r="B133" s="32"/>
      <c r="C133" s="200" t="s">
        <v>257</v>
      </c>
      <c r="D133" s="200" t="s">
        <v>166</v>
      </c>
      <c r="E133" s="201" t="s">
        <v>193</v>
      </c>
      <c r="F133" s="202" t="s">
        <v>194</v>
      </c>
      <c r="G133" s="203" t="s">
        <v>190</v>
      </c>
      <c r="H133" s="204">
        <v>0.95</v>
      </c>
      <c r="I133" s="205"/>
      <c r="J133" s="206">
        <f>ROUND(I133*H133,2)</f>
        <v>0</v>
      </c>
      <c r="K133" s="207"/>
      <c r="L133" s="36"/>
      <c r="M133" s="208" t="s">
        <v>1</v>
      </c>
      <c r="N133" s="209" t="s">
        <v>41</v>
      </c>
      <c r="O133" s="68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0">
        <f>S133*H133</f>
        <v>0</v>
      </c>
      <c r="U133" s="211" t="s">
        <v>1</v>
      </c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2" t="s">
        <v>125</v>
      </c>
      <c r="AT133" s="212" t="s">
        <v>166</v>
      </c>
      <c r="AU133" s="212" t="s">
        <v>86</v>
      </c>
      <c r="AY133" s="14" t="s">
        <v>163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84</v>
      </c>
      <c r="BK133" s="213">
        <f>ROUND(I133*H133,2)</f>
        <v>0</v>
      </c>
      <c r="BL133" s="14" t="s">
        <v>125</v>
      </c>
      <c r="BM133" s="212" t="s">
        <v>265</v>
      </c>
    </row>
    <row r="134" spans="1:65" s="12" customFormat="1" ht="22.9" customHeight="1">
      <c r="B134" s="184"/>
      <c r="C134" s="185"/>
      <c r="D134" s="186" t="s">
        <v>75</v>
      </c>
      <c r="E134" s="198" t="s">
        <v>196</v>
      </c>
      <c r="F134" s="198" t="s">
        <v>197</v>
      </c>
      <c r="G134" s="185"/>
      <c r="H134" s="185"/>
      <c r="I134" s="188"/>
      <c r="J134" s="199">
        <f>BK134</f>
        <v>0</v>
      </c>
      <c r="K134" s="185"/>
      <c r="L134" s="190"/>
      <c r="M134" s="191"/>
      <c r="N134" s="192"/>
      <c r="O134" s="192"/>
      <c r="P134" s="193">
        <f>SUM(P135:P136)</f>
        <v>0</v>
      </c>
      <c r="Q134" s="192"/>
      <c r="R134" s="193">
        <f>SUM(R135:R136)</f>
        <v>2.078E-3</v>
      </c>
      <c r="S134" s="192"/>
      <c r="T134" s="193">
        <f>SUM(T135:T136)</f>
        <v>0</v>
      </c>
      <c r="U134" s="194"/>
      <c r="AR134" s="195" t="s">
        <v>86</v>
      </c>
      <c r="AT134" s="196" t="s">
        <v>75</v>
      </c>
      <c r="AU134" s="196" t="s">
        <v>84</v>
      </c>
      <c r="AY134" s="195" t="s">
        <v>163</v>
      </c>
      <c r="BK134" s="197">
        <f>SUM(BK135:BK136)</f>
        <v>0</v>
      </c>
    </row>
    <row r="135" spans="1:65" s="2" customFormat="1" ht="16.5" customHeight="1">
      <c r="A135" s="31"/>
      <c r="B135" s="32"/>
      <c r="C135" s="200" t="s">
        <v>207</v>
      </c>
      <c r="D135" s="200" t="s">
        <v>166</v>
      </c>
      <c r="E135" s="201" t="s">
        <v>198</v>
      </c>
      <c r="F135" s="202" t="s">
        <v>199</v>
      </c>
      <c r="G135" s="203" t="s">
        <v>200</v>
      </c>
      <c r="H135" s="204">
        <v>29</v>
      </c>
      <c r="I135" s="205"/>
      <c r="J135" s="206">
        <f>ROUND(I135*H135,2)</f>
        <v>0</v>
      </c>
      <c r="K135" s="207"/>
      <c r="L135" s="36"/>
      <c r="M135" s="208" t="s">
        <v>1</v>
      </c>
      <c r="N135" s="209" t="s">
        <v>41</v>
      </c>
      <c r="O135" s="68"/>
      <c r="P135" s="210">
        <f>O135*H135</f>
        <v>0</v>
      </c>
      <c r="Q135" s="210">
        <v>1.0000000000000001E-5</v>
      </c>
      <c r="R135" s="210">
        <f>Q135*H135</f>
        <v>2.9E-4</v>
      </c>
      <c r="S135" s="210">
        <v>0</v>
      </c>
      <c r="T135" s="210">
        <f>S135*H135</f>
        <v>0</v>
      </c>
      <c r="U135" s="211" t="s">
        <v>1</v>
      </c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2" t="s">
        <v>125</v>
      </c>
      <c r="AT135" s="212" t="s">
        <v>166</v>
      </c>
      <c r="AU135" s="212" t="s">
        <v>86</v>
      </c>
      <c r="AY135" s="14" t="s">
        <v>163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84</v>
      </c>
      <c r="BK135" s="213">
        <f>ROUND(I135*H135,2)</f>
        <v>0</v>
      </c>
      <c r="BL135" s="14" t="s">
        <v>125</v>
      </c>
      <c r="BM135" s="212" t="s">
        <v>266</v>
      </c>
    </row>
    <row r="136" spans="1:65" s="2" customFormat="1" ht="16.5" customHeight="1">
      <c r="A136" s="31"/>
      <c r="B136" s="32"/>
      <c r="C136" s="214" t="s">
        <v>211</v>
      </c>
      <c r="D136" s="214" t="s">
        <v>178</v>
      </c>
      <c r="E136" s="215" t="s">
        <v>202</v>
      </c>
      <c r="F136" s="216" t="s">
        <v>203</v>
      </c>
      <c r="G136" s="217" t="s">
        <v>200</v>
      </c>
      <c r="H136" s="218">
        <v>29.8</v>
      </c>
      <c r="I136" s="219"/>
      <c r="J136" s="220">
        <f>ROUND(I136*H136,2)</f>
        <v>0</v>
      </c>
      <c r="K136" s="221"/>
      <c r="L136" s="222"/>
      <c r="M136" s="223" t="s">
        <v>1</v>
      </c>
      <c r="N136" s="224" t="s">
        <v>41</v>
      </c>
      <c r="O136" s="68"/>
      <c r="P136" s="210">
        <f>O136*H136</f>
        <v>0</v>
      </c>
      <c r="Q136" s="210">
        <v>6.0000000000000002E-5</v>
      </c>
      <c r="R136" s="210">
        <f>Q136*H136</f>
        <v>1.7880000000000001E-3</v>
      </c>
      <c r="S136" s="210">
        <v>0</v>
      </c>
      <c r="T136" s="210">
        <f>S136*H136</f>
        <v>0</v>
      </c>
      <c r="U136" s="211" t="s">
        <v>1</v>
      </c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2" t="s">
        <v>181</v>
      </c>
      <c r="AT136" s="212" t="s">
        <v>178</v>
      </c>
      <c r="AU136" s="212" t="s">
        <v>86</v>
      </c>
      <c r="AY136" s="14" t="s">
        <v>163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84</v>
      </c>
      <c r="BK136" s="213">
        <f>ROUND(I136*H136,2)</f>
        <v>0</v>
      </c>
      <c r="BL136" s="14" t="s">
        <v>125</v>
      </c>
      <c r="BM136" s="212" t="s">
        <v>267</v>
      </c>
    </row>
    <row r="137" spans="1:65" s="12" customFormat="1" ht="22.9" customHeight="1">
      <c r="B137" s="184"/>
      <c r="C137" s="185"/>
      <c r="D137" s="186" t="s">
        <v>75</v>
      </c>
      <c r="E137" s="198" t="s">
        <v>205</v>
      </c>
      <c r="F137" s="198" t="s">
        <v>206</v>
      </c>
      <c r="G137" s="185"/>
      <c r="H137" s="185"/>
      <c r="I137" s="188"/>
      <c r="J137" s="199">
        <f>BK137</f>
        <v>0</v>
      </c>
      <c r="K137" s="185"/>
      <c r="L137" s="190"/>
      <c r="M137" s="191"/>
      <c r="N137" s="192"/>
      <c r="O137" s="192"/>
      <c r="P137" s="193">
        <f>SUM(P138:P143)</f>
        <v>0</v>
      </c>
      <c r="Q137" s="192"/>
      <c r="R137" s="193">
        <f>SUM(R138:R143)</f>
        <v>4.2630000000000001E-2</v>
      </c>
      <c r="S137" s="192"/>
      <c r="T137" s="193">
        <f>SUM(T138:T143)</f>
        <v>0</v>
      </c>
      <c r="U137" s="194"/>
      <c r="AR137" s="195" t="s">
        <v>86</v>
      </c>
      <c r="AT137" s="196" t="s">
        <v>75</v>
      </c>
      <c r="AU137" s="196" t="s">
        <v>84</v>
      </c>
      <c r="AY137" s="195" t="s">
        <v>163</v>
      </c>
      <c r="BK137" s="197">
        <f>SUM(BK138:BK143)</f>
        <v>0</v>
      </c>
    </row>
    <row r="138" spans="1:65" s="2" customFormat="1" ht="24" customHeight="1">
      <c r="A138" s="31"/>
      <c r="B138" s="32"/>
      <c r="C138" s="200" t="s">
        <v>215</v>
      </c>
      <c r="D138" s="200" t="s">
        <v>166</v>
      </c>
      <c r="E138" s="201" t="s">
        <v>208</v>
      </c>
      <c r="F138" s="202" t="s">
        <v>209</v>
      </c>
      <c r="G138" s="203" t="s">
        <v>200</v>
      </c>
      <c r="H138" s="204">
        <v>29</v>
      </c>
      <c r="I138" s="205"/>
      <c r="J138" s="206">
        <f t="shared" ref="J138:J143" si="0">ROUND(I138*H138,2)</f>
        <v>0</v>
      </c>
      <c r="K138" s="207"/>
      <c r="L138" s="36"/>
      <c r="M138" s="208" t="s">
        <v>1</v>
      </c>
      <c r="N138" s="209" t="s">
        <v>41</v>
      </c>
      <c r="O138" s="68"/>
      <c r="P138" s="210">
        <f t="shared" ref="P138:P143" si="1">O138*H138</f>
        <v>0</v>
      </c>
      <c r="Q138" s="210">
        <v>0</v>
      </c>
      <c r="R138" s="210">
        <f t="shared" ref="R138:R143" si="2">Q138*H138</f>
        <v>0</v>
      </c>
      <c r="S138" s="210">
        <v>0</v>
      </c>
      <c r="T138" s="210">
        <f t="shared" ref="T138:T143" si="3">S138*H138</f>
        <v>0</v>
      </c>
      <c r="U138" s="211" t="s">
        <v>1</v>
      </c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2" t="s">
        <v>125</v>
      </c>
      <c r="AT138" s="212" t="s">
        <v>166</v>
      </c>
      <c r="AU138" s="212" t="s">
        <v>86</v>
      </c>
      <c r="AY138" s="14" t="s">
        <v>163</v>
      </c>
      <c r="BE138" s="213">
        <f t="shared" ref="BE138:BE143" si="4">IF(N138="základní",J138,0)</f>
        <v>0</v>
      </c>
      <c r="BF138" s="213">
        <f t="shared" ref="BF138:BF143" si="5">IF(N138="snížená",J138,0)</f>
        <v>0</v>
      </c>
      <c r="BG138" s="213">
        <f t="shared" ref="BG138:BG143" si="6">IF(N138="zákl. přenesená",J138,0)</f>
        <v>0</v>
      </c>
      <c r="BH138" s="213">
        <f t="shared" ref="BH138:BH143" si="7">IF(N138="sníž. přenesená",J138,0)</f>
        <v>0</v>
      </c>
      <c r="BI138" s="213">
        <f t="shared" ref="BI138:BI143" si="8">IF(N138="nulová",J138,0)</f>
        <v>0</v>
      </c>
      <c r="BJ138" s="14" t="s">
        <v>84</v>
      </c>
      <c r="BK138" s="213">
        <f t="shared" ref="BK138:BK143" si="9">ROUND(I138*H138,2)</f>
        <v>0</v>
      </c>
      <c r="BL138" s="14" t="s">
        <v>125</v>
      </c>
      <c r="BM138" s="212" t="s">
        <v>268</v>
      </c>
    </row>
    <row r="139" spans="1:65" s="2" customFormat="1" ht="24" customHeight="1">
      <c r="A139" s="31"/>
      <c r="B139" s="32"/>
      <c r="C139" s="214" t="s">
        <v>108</v>
      </c>
      <c r="D139" s="214" t="s">
        <v>178</v>
      </c>
      <c r="E139" s="215" t="s">
        <v>212</v>
      </c>
      <c r="F139" s="216" t="s">
        <v>213</v>
      </c>
      <c r="G139" s="217" t="s">
        <v>200</v>
      </c>
      <c r="H139" s="218">
        <v>30.45</v>
      </c>
      <c r="I139" s="219"/>
      <c r="J139" s="220">
        <f t="shared" si="0"/>
        <v>0</v>
      </c>
      <c r="K139" s="221"/>
      <c r="L139" s="222"/>
      <c r="M139" s="223" t="s">
        <v>1</v>
      </c>
      <c r="N139" s="224" t="s">
        <v>41</v>
      </c>
      <c r="O139" s="68"/>
      <c r="P139" s="210">
        <f t="shared" si="1"/>
        <v>0</v>
      </c>
      <c r="Q139" s="210">
        <v>0</v>
      </c>
      <c r="R139" s="210">
        <f t="shared" si="2"/>
        <v>0</v>
      </c>
      <c r="S139" s="210">
        <v>0</v>
      </c>
      <c r="T139" s="210">
        <f t="shared" si="3"/>
        <v>0</v>
      </c>
      <c r="U139" s="211" t="s">
        <v>1</v>
      </c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2" t="s">
        <v>181</v>
      </c>
      <c r="AT139" s="212" t="s">
        <v>178</v>
      </c>
      <c r="AU139" s="212" t="s">
        <v>86</v>
      </c>
      <c r="AY139" s="14" t="s">
        <v>163</v>
      </c>
      <c r="BE139" s="213">
        <f t="shared" si="4"/>
        <v>0</v>
      </c>
      <c r="BF139" s="213">
        <f t="shared" si="5"/>
        <v>0</v>
      </c>
      <c r="BG139" s="213">
        <f t="shared" si="6"/>
        <v>0</v>
      </c>
      <c r="BH139" s="213">
        <f t="shared" si="7"/>
        <v>0</v>
      </c>
      <c r="BI139" s="213">
        <f t="shared" si="8"/>
        <v>0</v>
      </c>
      <c r="BJ139" s="14" t="s">
        <v>84</v>
      </c>
      <c r="BK139" s="213">
        <f t="shared" si="9"/>
        <v>0</v>
      </c>
      <c r="BL139" s="14" t="s">
        <v>125</v>
      </c>
      <c r="BM139" s="212" t="s">
        <v>269</v>
      </c>
    </row>
    <row r="140" spans="1:65" s="2" customFormat="1" ht="16.5" customHeight="1">
      <c r="A140" s="31"/>
      <c r="B140" s="32"/>
      <c r="C140" s="200" t="s">
        <v>111</v>
      </c>
      <c r="D140" s="200" t="s">
        <v>166</v>
      </c>
      <c r="E140" s="201" t="s">
        <v>216</v>
      </c>
      <c r="F140" s="202" t="s">
        <v>217</v>
      </c>
      <c r="G140" s="203" t="s">
        <v>175</v>
      </c>
      <c r="H140" s="204">
        <v>29</v>
      </c>
      <c r="I140" s="205"/>
      <c r="J140" s="206">
        <f t="shared" si="0"/>
        <v>0</v>
      </c>
      <c r="K140" s="207"/>
      <c r="L140" s="36"/>
      <c r="M140" s="208" t="s">
        <v>1</v>
      </c>
      <c r="N140" s="209" t="s">
        <v>41</v>
      </c>
      <c r="O140" s="68"/>
      <c r="P140" s="210">
        <f t="shared" si="1"/>
        <v>0</v>
      </c>
      <c r="Q140" s="210">
        <v>0</v>
      </c>
      <c r="R140" s="210">
        <f t="shared" si="2"/>
        <v>0</v>
      </c>
      <c r="S140" s="210">
        <v>0</v>
      </c>
      <c r="T140" s="210">
        <f t="shared" si="3"/>
        <v>0</v>
      </c>
      <c r="U140" s="211" t="s">
        <v>1</v>
      </c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2" t="s">
        <v>125</v>
      </c>
      <c r="AT140" s="212" t="s">
        <v>166</v>
      </c>
      <c r="AU140" s="212" t="s">
        <v>86</v>
      </c>
      <c r="AY140" s="14" t="s">
        <v>163</v>
      </c>
      <c r="BE140" s="213">
        <f t="shared" si="4"/>
        <v>0</v>
      </c>
      <c r="BF140" s="213">
        <f t="shared" si="5"/>
        <v>0</v>
      </c>
      <c r="BG140" s="213">
        <f t="shared" si="6"/>
        <v>0</v>
      </c>
      <c r="BH140" s="213">
        <f t="shared" si="7"/>
        <v>0</v>
      </c>
      <c r="BI140" s="213">
        <f t="shared" si="8"/>
        <v>0</v>
      </c>
      <c r="BJ140" s="14" t="s">
        <v>84</v>
      </c>
      <c r="BK140" s="213">
        <f t="shared" si="9"/>
        <v>0</v>
      </c>
      <c r="BL140" s="14" t="s">
        <v>125</v>
      </c>
      <c r="BM140" s="212" t="s">
        <v>270</v>
      </c>
    </row>
    <row r="141" spans="1:65" s="2" customFormat="1" ht="16.5" customHeight="1">
      <c r="A141" s="31"/>
      <c r="B141" s="32"/>
      <c r="C141" s="214" t="s">
        <v>114</v>
      </c>
      <c r="D141" s="214" t="s">
        <v>178</v>
      </c>
      <c r="E141" s="215" t="s">
        <v>219</v>
      </c>
      <c r="F141" s="216" t="s">
        <v>220</v>
      </c>
      <c r="G141" s="217" t="s">
        <v>175</v>
      </c>
      <c r="H141" s="218">
        <v>30.45</v>
      </c>
      <c r="I141" s="219"/>
      <c r="J141" s="220">
        <f t="shared" si="0"/>
        <v>0</v>
      </c>
      <c r="K141" s="221"/>
      <c r="L141" s="222"/>
      <c r="M141" s="223" t="s">
        <v>1</v>
      </c>
      <c r="N141" s="224" t="s">
        <v>41</v>
      </c>
      <c r="O141" s="68"/>
      <c r="P141" s="210">
        <f t="shared" si="1"/>
        <v>0</v>
      </c>
      <c r="Q141" s="210">
        <v>0</v>
      </c>
      <c r="R141" s="210">
        <f t="shared" si="2"/>
        <v>0</v>
      </c>
      <c r="S141" s="210">
        <v>0</v>
      </c>
      <c r="T141" s="210">
        <f t="shared" si="3"/>
        <v>0</v>
      </c>
      <c r="U141" s="211" t="s">
        <v>1</v>
      </c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2" t="s">
        <v>181</v>
      </c>
      <c r="AT141" s="212" t="s">
        <v>178</v>
      </c>
      <c r="AU141" s="212" t="s">
        <v>86</v>
      </c>
      <c r="AY141" s="14" t="s">
        <v>163</v>
      </c>
      <c r="BE141" s="213">
        <f t="shared" si="4"/>
        <v>0</v>
      </c>
      <c r="BF141" s="213">
        <f t="shared" si="5"/>
        <v>0</v>
      </c>
      <c r="BG141" s="213">
        <f t="shared" si="6"/>
        <v>0</v>
      </c>
      <c r="BH141" s="213">
        <f t="shared" si="7"/>
        <v>0</v>
      </c>
      <c r="BI141" s="213">
        <f t="shared" si="8"/>
        <v>0</v>
      </c>
      <c r="BJ141" s="14" t="s">
        <v>84</v>
      </c>
      <c r="BK141" s="213">
        <f t="shared" si="9"/>
        <v>0</v>
      </c>
      <c r="BL141" s="14" t="s">
        <v>125</v>
      </c>
      <c r="BM141" s="212" t="s">
        <v>271</v>
      </c>
    </row>
    <row r="142" spans="1:65" s="2" customFormat="1" ht="24" customHeight="1">
      <c r="A142" s="31"/>
      <c r="B142" s="32"/>
      <c r="C142" s="200" t="s">
        <v>117</v>
      </c>
      <c r="D142" s="200" t="s">
        <v>166</v>
      </c>
      <c r="E142" s="201" t="s">
        <v>222</v>
      </c>
      <c r="F142" s="202" t="s">
        <v>223</v>
      </c>
      <c r="G142" s="203" t="s">
        <v>175</v>
      </c>
      <c r="H142" s="204">
        <v>87</v>
      </c>
      <c r="I142" s="205"/>
      <c r="J142" s="206">
        <f t="shared" si="0"/>
        <v>0</v>
      </c>
      <c r="K142" s="207"/>
      <c r="L142" s="36"/>
      <c r="M142" s="208" t="s">
        <v>1</v>
      </c>
      <c r="N142" s="209" t="s">
        <v>41</v>
      </c>
      <c r="O142" s="68"/>
      <c r="P142" s="210">
        <f t="shared" si="1"/>
        <v>0</v>
      </c>
      <c r="Q142" s="210">
        <v>2.0000000000000001E-4</v>
      </c>
      <c r="R142" s="210">
        <f t="shared" si="2"/>
        <v>1.7400000000000002E-2</v>
      </c>
      <c r="S142" s="210">
        <v>0</v>
      </c>
      <c r="T142" s="210">
        <f t="shared" si="3"/>
        <v>0</v>
      </c>
      <c r="U142" s="211" t="s">
        <v>1</v>
      </c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2" t="s">
        <v>125</v>
      </c>
      <c r="AT142" s="212" t="s">
        <v>166</v>
      </c>
      <c r="AU142" s="212" t="s">
        <v>86</v>
      </c>
      <c r="AY142" s="14" t="s">
        <v>163</v>
      </c>
      <c r="BE142" s="213">
        <f t="shared" si="4"/>
        <v>0</v>
      </c>
      <c r="BF142" s="213">
        <f t="shared" si="5"/>
        <v>0</v>
      </c>
      <c r="BG142" s="213">
        <f t="shared" si="6"/>
        <v>0</v>
      </c>
      <c r="BH142" s="213">
        <f t="shared" si="7"/>
        <v>0</v>
      </c>
      <c r="BI142" s="213">
        <f t="shared" si="8"/>
        <v>0</v>
      </c>
      <c r="BJ142" s="14" t="s">
        <v>84</v>
      </c>
      <c r="BK142" s="213">
        <f t="shared" si="9"/>
        <v>0</v>
      </c>
      <c r="BL142" s="14" t="s">
        <v>125</v>
      </c>
      <c r="BM142" s="212" t="s">
        <v>272</v>
      </c>
    </row>
    <row r="143" spans="1:65" s="2" customFormat="1" ht="24" customHeight="1">
      <c r="A143" s="31"/>
      <c r="B143" s="32"/>
      <c r="C143" s="200" t="s">
        <v>120</v>
      </c>
      <c r="D143" s="200" t="s">
        <v>166</v>
      </c>
      <c r="E143" s="201" t="s">
        <v>225</v>
      </c>
      <c r="F143" s="202" t="s">
        <v>226</v>
      </c>
      <c r="G143" s="203" t="s">
        <v>175</v>
      </c>
      <c r="H143" s="204">
        <v>87</v>
      </c>
      <c r="I143" s="205"/>
      <c r="J143" s="206">
        <f t="shared" si="0"/>
        <v>0</v>
      </c>
      <c r="K143" s="207"/>
      <c r="L143" s="36"/>
      <c r="M143" s="208" t="s">
        <v>1</v>
      </c>
      <c r="N143" s="209" t="s">
        <v>41</v>
      </c>
      <c r="O143" s="68"/>
      <c r="P143" s="210">
        <f t="shared" si="1"/>
        <v>0</v>
      </c>
      <c r="Q143" s="210">
        <v>2.9E-4</v>
      </c>
      <c r="R143" s="210">
        <f t="shared" si="2"/>
        <v>2.5229999999999999E-2</v>
      </c>
      <c r="S143" s="210">
        <v>0</v>
      </c>
      <c r="T143" s="210">
        <f t="shared" si="3"/>
        <v>0</v>
      </c>
      <c r="U143" s="211" t="s">
        <v>1</v>
      </c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2" t="s">
        <v>125</v>
      </c>
      <c r="AT143" s="212" t="s">
        <v>166</v>
      </c>
      <c r="AU143" s="212" t="s">
        <v>86</v>
      </c>
      <c r="AY143" s="14" t="s">
        <v>163</v>
      </c>
      <c r="BE143" s="213">
        <f t="shared" si="4"/>
        <v>0</v>
      </c>
      <c r="BF143" s="213">
        <f t="shared" si="5"/>
        <v>0</v>
      </c>
      <c r="BG143" s="213">
        <f t="shared" si="6"/>
        <v>0</v>
      </c>
      <c r="BH143" s="213">
        <f t="shared" si="7"/>
        <v>0</v>
      </c>
      <c r="BI143" s="213">
        <f t="shared" si="8"/>
        <v>0</v>
      </c>
      <c r="BJ143" s="14" t="s">
        <v>84</v>
      </c>
      <c r="BK143" s="213">
        <f t="shared" si="9"/>
        <v>0</v>
      </c>
      <c r="BL143" s="14" t="s">
        <v>125</v>
      </c>
      <c r="BM143" s="212" t="s">
        <v>273</v>
      </c>
    </row>
    <row r="144" spans="1:65" s="12" customFormat="1" ht="25.9" customHeight="1">
      <c r="B144" s="184"/>
      <c r="C144" s="185"/>
      <c r="D144" s="186" t="s">
        <v>75</v>
      </c>
      <c r="E144" s="187" t="s">
        <v>228</v>
      </c>
      <c r="F144" s="187" t="s">
        <v>229</v>
      </c>
      <c r="G144" s="185"/>
      <c r="H144" s="185"/>
      <c r="I144" s="188"/>
      <c r="J144" s="189">
        <f>BK144</f>
        <v>0</v>
      </c>
      <c r="K144" s="185"/>
      <c r="L144" s="190"/>
      <c r="M144" s="191"/>
      <c r="N144" s="192"/>
      <c r="O144" s="192"/>
      <c r="P144" s="193">
        <f>P145+P147</f>
        <v>0</v>
      </c>
      <c r="Q144" s="192"/>
      <c r="R144" s="193">
        <f>R145+R147</f>
        <v>0</v>
      </c>
      <c r="S144" s="192"/>
      <c r="T144" s="193">
        <f>T145+T147</f>
        <v>0</v>
      </c>
      <c r="U144" s="194"/>
      <c r="AR144" s="195" t="s">
        <v>192</v>
      </c>
      <c r="AT144" s="196" t="s">
        <v>75</v>
      </c>
      <c r="AU144" s="196" t="s">
        <v>76</v>
      </c>
      <c r="AY144" s="195" t="s">
        <v>163</v>
      </c>
      <c r="BK144" s="197">
        <f>BK145+BK147</f>
        <v>0</v>
      </c>
    </row>
    <row r="145" spans="1:65" s="12" customFormat="1" ht="22.9" customHeight="1">
      <c r="B145" s="184"/>
      <c r="C145" s="185"/>
      <c r="D145" s="186" t="s">
        <v>75</v>
      </c>
      <c r="E145" s="198" t="s">
        <v>230</v>
      </c>
      <c r="F145" s="198" t="s">
        <v>231</v>
      </c>
      <c r="G145" s="185"/>
      <c r="H145" s="185"/>
      <c r="I145" s="188"/>
      <c r="J145" s="199">
        <f>BK145</f>
        <v>0</v>
      </c>
      <c r="K145" s="185"/>
      <c r="L145" s="190"/>
      <c r="M145" s="191"/>
      <c r="N145" s="192"/>
      <c r="O145" s="192"/>
      <c r="P145" s="193">
        <f>P146</f>
        <v>0</v>
      </c>
      <c r="Q145" s="192"/>
      <c r="R145" s="193">
        <f>R146</f>
        <v>0</v>
      </c>
      <c r="S145" s="192"/>
      <c r="T145" s="193">
        <f>T146</f>
        <v>0</v>
      </c>
      <c r="U145" s="194"/>
      <c r="AR145" s="195" t="s">
        <v>192</v>
      </c>
      <c r="AT145" s="196" t="s">
        <v>75</v>
      </c>
      <c r="AU145" s="196" t="s">
        <v>84</v>
      </c>
      <c r="AY145" s="195" t="s">
        <v>163</v>
      </c>
      <c r="BK145" s="197">
        <f>BK146</f>
        <v>0</v>
      </c>
    </row>
    <row r="146" spans="1:65" s="2" customFormat="1" ht="16.5" customHeight="1">
      <c r="A146" s="31"/>
      <c r="B146" s="32"/>
      <c r="C146" s="200" t="s">
        <v>8</v>
      </c>
      <c r="D146" s="200" t="s">
        <v>166</v>
      </c>
      <c r="E146" s="201" t="s">
        <v>232</v>
      </c>
      <c r="F146" s="202" t="s">
        <v>231</v>
      </c>
      <c r="G146" s="203" t="s">
        <v>233</v>
      </c>
      <c r="H146" s="225"/>
      <c r="I146" s="205"/>
      <c r="J146" s="206">
        <f>ROUND(I146*H146,2)</f>
        <v>0</v>
      </c>
      <c r="K146" s="207"/>
      <c r="L146" s="36"/>
      <c r="M146" s="208" t="s">
        <v>1</v>
      </c>
      <c r="N146" s="209" t="s">
        <v>41</v>
      </c>
      <c r="O146" s="68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0">
        <f>S146*H146</f>
        <v>0</v>
      </c>
      <c r="U146" s="211" t="s">
        <v>1</v>
      </c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2" t="s">
        <v>234</v>
      </c>
      <c r="AT146" s="212" t="s">
        <v>166</v>
      </c>
      <c r="AU146" s="212" t="s">
        <v>86</v>
      </c>
      <c r="AY146" s="14" t="s">
        <v>163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84</v>
      </c>
      <c r="BK146" s="213">
        <f>ROUND(I146*H146,2)</f>
        <v>0</v>
      </c>
      <c r="BL146" s="14" t="s">
        <v>234</v>
      </c>
      <c r="BM146" s="212" t="s">
        <v>274</v>
      </c>
    </row>
    <row r="147" spans="1:65" s="12" customFormat="1" ht="22.9" customHeight="1">
      <c r="B147" s="184"/>
      <c r="C147" s="185"/>
      <c r="D147" s="186" t="s">
        <v>75</v>
      </c>
      <c r="E147" s="198" t="s">
        <v>236</v>
      </c>
      <c r="F147" s="198" t="s">
        <v>237</v>
      </c>
      <c r="G147" s="185"/>
      <c r="H147" s="185"/>
      <c r="I147" s="188"/>
      <c r="J147" s="199">
        <f>BK147</f>
        <v>0</v>
      </c>
      <c r="K147" s="185"/>
      <c r="L147" s="190"/>
      <c r="M147" s="191"/>
      <c r="N147" s="192"/>
      <c r="O147" s="192"/>
      <c r="P147" s="193">
        <f>P148</f>
        <v>0</v>
      </c>
      <c r="Q147" s="192"/>
      <c r="R147" s="193">
        <f>R148</f>
        <v>0</v>
      </c>
      <c r="S147" s="192"/>
      <c r="T147" s="193">
        <f>T148</f>
        <v>0</v>
      </c>
      <c r="U147" s="194"/>
      <c r="AR147" s="195" t="s">
        <v>192</v>
      </c>
      <c r="AT147" s="196" t="s">
        <v>75</v>
      </c>
      <c r="AU147" s="196" t="s">
        <v>84</v>
      </c>
      <c r="AY147" s="195" t="s">
        <v>163</v>
      </c>
      <c r="BK147" s="197">
        <f>BK148</f>
        <v>0</v>
      </c>
    </row>
    <row r="148" spans="1:65" s="2" customFormat="1" ht="16.5" customHeight="1">
      <c r="A148" s="31"/>
      <c r="B148" s="32"/>
      <c r="C148" s="200" t="s">
        <v>125</v>
      </c>
      <c r="D148" s="200" t="s">
        <v>166</v>
      </c>
      <c r="E148" s="201" t="s">
        <v>238</v>
      </c>
      <c r="F148" s="202" t="s">
        <v>239</v>
      </c>
      <c r="G148" s="203" t="s">
        <v>233</v>
      </c>
      <c r="H148" s="225"/>
      <c r="I148" s="205"/>
      <c r="J148" s="206">
        <f>ROUND(I148*H148,2)</f>
        <v>0</v>
      </c>
      <c r="K148" s="207"/>
      <c r="L148" s="36"/>
      <c r="M148" s="226" t="s">
        <v>1</v>
      </c>
      <c r="N148" s="227" t="s">
        <v>41</v>
      </c>
      <c r="O148" s="228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29">
        <f>S148*H148</f>
        <v>0</v>
      </c>
      <c r="U148" s="230" t="s">
        <v>1</v>
      </c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2" t="s">
        <v>234</v>
      </c>
      <c r="AT148" s="212" t="s">
        <v>166</v>
      </c>
      <c r="AU148" s="212" t="s">
        <v>86</v>
      </c>
      <c r="AY148" s="14" t="s">
        <v>163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4" t="s">
        <v>84</v>
      </c>
      <c r="BK148" s="213">
        <f>ROUND(I148*H148,2)</f>
        <v>0</v>
      </c>
      <c r="BL148" s="14" t="s">
        <v>234</v>
      </c>
      <c r="BM148" s="212" t="s">
        <v>275</v>
      </c>
    </row>
    <row r="149" spans="1:65" s="2" customFormat="1" ht="6.95" customHeight="1">
      <c r="A149" s="31"/>
      <c r="B149" s="51"/>
      <c r="C149" s="52"/>
      <c r="D149" s="52"/>
      <c r="E149" s="52"/>
      <c r="F149" s="52"/>
      <c r="G149" s="52"/>
      <c r="H149" s="52"/>
      <c r="I149" s="149"/>
      <c r="J149" s="52"/>
      <c r="K149" s="52"/>
      <c r="L149" s="36"/>
      <c r="M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</sheetData>
  <sheetProtection algorithmName="SHA-512" hashValue="E9L259ZK/uAOATDc5/xsf/GJBSJOzuQVtqtJfWkrg7+Y/+K/n1A94H9nh8nPd5beKaVgmeDoIVSFHrBPJr/oFw==" saltValue="VFLGO5MoQwEU2VozDwjxUxGukCoMO03aVMUl10IkiPpTkD79oTWwbJ8OtZDSCniYFEREZO9+sl5NzxtllUTRrA==" spinCount="100000" sheet="1" objects="1" scenarios="1" formatColumns="0" formatRows="0" autoFilter="0"/>
  <autoFilter ref="C123:K148" xr:uid="{00000000-0009-0000-0000-000003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4"/>
  <sheetViews>
    <sheetView showGridLines="0" topLeftCell="A119" workbookViewId="0">
      <selection activeCell="A119" sqref="A1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95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276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ROUND((SUM(BE124:BE153)),  2)</f>
        <v>0</v>
      </c>
      <c r="G33" s="31"/>
      <c r="H33" s="31"/>
      <c r="I33" s="128">
        <v>0.21</v>
      </c>
      <c r="J33" s="127">
        <f>ROUND(((SUM(BE124:BE153))*I33),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ROUND((SUM(BF124:BF153)),  2)</f>
        <v>0</v>
      </c>
      <c r="G34" s="31"/>
      <c r="H34" s="31"/>
      <c r="I34" s="128">
        <v>0.15</v>
      </c>
      <c r="J34" s="127">
        <f>ROUND(((SUM(BF124:BF153))*I34),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ROUND((SUM(BG124:BG153)),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ROUND((SUM(BH124:BH153)),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ROUND((SUM(BI124:BI153)),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05 - Místnost č. 405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J125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140</v>
      </c>
      <c r="E98" s="168"/>
      <c r="F98" s="168"/>
      <c r="G98" s="168"/>
      <c r="H98" s="168"/>
      <c r="I98" s="169"/>
      <c r="J98" s="170">
        <f>J126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141</v>
      </c>
      <c r="E99" s="168"/>
      <c r="F99" s="168"/>
      <c r="G99" s="168"/>
      <c r="H99" s="168"/>
      <c r="I99" s="169"/>
      <c r="J99" s="170">
        <f>J128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142</v>
      </c>
      <c r="E100" s="168"/>
      <c r="F100" s="168"/>
      <c r="G100" s="168"/>
      <c r="H100" s="168"/>
      <c r="I100" s="169"/>
      <c r="J100" s="170">
        <f>J135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143</v>
      </c>
      <c r="E101" s="168"/>
      <c r="F101" s="168"/>
      <c r="G101" s="168"/>
      <c r="H101" s="168"/>
      <c r="I101" s="169"/>
      <c r="J101" s="170">
        <f>J142</f>
        <v>0</v>
      </c>
      <c r="K101" s="166"/>
      <c r="L101" s="171"/>
    </row>
    <row r="102" spans="1:31" s="9" customFormat="1" ht="24.95" customHeight="1">
      <c r="B102" s="158"/>
      <c r="C102" s="159"/>
      <c r="D102" s="160" t="s">
        <v>144</v>
      </c>
      <c r="E102" s="161"/>
      <c r="F102" s="161"/>
      <c r="G102" s="161"/>
      <c r="H102" s="161"/>
      <c r="I102" s="162"/>
      <c r="J102" s="163">
        <f>J149</f>
        <v>0</v>
      </c>
      <c r="K102" s="159"/>
      <c r="L102" s="164"/>
    </row>
    <row r="103" spans="1:31" s="10" customFormat="1" ht="19.899999999999999" customHeight="1">
      <c r="B103" s="165"/>
      <c r="C103" s="166"/>
      <c r="D103" s="167" t="s">
        <v>145</v>
      </c>
      <c r="E103" s="168"/>
      <c r="F103" s="168"/>
      <c r="G103" s="168"/>
      <c r="H103" s="168"/>
      <c r="I103" s="169"/>
      <c r="J103" s="170">
        <f>J150</f>
        <v>0</v>
      </c>
      <c r="K103" s="166"/>
      <c r="L103" s="171"/>
    </row>
    <row r="104" spans="1:31" s="10" customFormat="1" ht="19.899999999999999" customHeight="1">
      <c r="B104" s="165"/>
      <c r="C104" s="166"/>
      <c r="D104" s="167" t="s">
        <v>146</v>
      </c>
      <c r="E104" s="168"/>
      <c r="F104" s="168"/>
      <c r="G104" s="168"/>
      <c r="H104" s="168"/>
      <c r="I104" s="169"/>
      <c r="J104" s="170">
        <f>J152</f>
        <v>0</v>
      </c>
      <c r="K104" s="166"/>
      <c r="L104" s="171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149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152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147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3" t="str">
        <f>E7</f>
        <v>STAVEBNÍ ÚPRAVY - VŠE FM J. HRADEC</v>
      </c>
      <c r="F114" s="274"/>
      <c r="G114" s="274"/>
      <c r="H114" s="274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132</v>
      </c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54" t="str">
        <f>E9</f>
        <v>05 - Místnost č. 405</v>
      </c>
      <c r="F116" s="272"/>
      <c r="G116" s="272"/>
      <c r="H116" s="272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>VŠE FM J. HRADEC, JAROŠOVSKÁ 117/II</v>
      </c>
      <c r="G118" s="33"/>
      <c r="H118" s="33"/>
      <c r="I118" s="114" t="s">
        <v>22</v>
      </c>
      <c r="J118" s="63">
        <f>IF(J12="","",J12)</f>
        <v>0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3"/>
      <c r="E120" s="33"/>
      <c r="F120" s="24" t="str">
        <f>E15</f>
        <v xml:space="preserve"> </v>
      </c>
      <c r="G120" s="33"/>
      <c r="H120" s="33"/>
      <c r="I120" s="114" t="s">
        <v>29</v>
      </c>
      <c r="J120" s="29" t="str">
        <f>E21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7.95" customHeight="1">
      <c r="A121" s="31"/>
      <c r="B121" s="32"/>
      <c r="C121" s="26" t="s">
        <v>27</v>
      </c>
      <c r="D121" s="33"/>
      <c r="E121" s="33"/>
      <c r="F121" s="24" t="str">
        <f>IF(E18="","",E18)</f>
        <v>Vyplň údaj</v>
      </c>
      <c r="G121" s="33"/>
      <c r="H121" s="33"/>
      <c r="I121" s="114" t="s">
        <v>31</v>
      </c>
      <c r="J121" s="29" t="str">
        <f>E24</f>
        <v/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72"/>
      <c r="B123" s="173"/>
      <c r="C123" s="174" t="s">
        <v>148</v>
      </c>
      <c r="D123" s="175" t="s">
        <v>61</v>
      </c>
      <c r="E123" s="175" t="s">
        <v>57</v>
      </c>
      <c r="F123" s="175" t="s">
        <v>58</v>
      </c>
      <c r="G123" s="175" t="s">
        <v>149</v>
      </c>
      <c r="H123" s="175" t="s">
        <v>150</v>
      </c>
      <c r="I123" s="176" t="s">
        <v>151</v>
      </c>
      <c r="J123" s="177" t="s">
        <v>136</v>
      </c>
      <c r="K123" s="178" t="s">
        <v>152</v>
      </c>
      <c r="L123" s="179"/>
      <c r="M123" s="72" t="s">
        <v>1</v>
      </c>
      <c r="N123" s="73" t="s">
        <v>40</v>
      </c>
      <c r="O123" s="73" t="s">
        <v>153</v>
      </c>
      <c r="P123" s="73" t="s">
        <v>154</v>
      </c>
      <c r="Q123" s="73" t="s">
        <v>155</v>
      </c>
      <c r="R123" s="73" t="s">
        <v>156</v>
      </c>
      <c r="S123" s="73" t="s">
        <v>157</v>
      </c>
      <c r="T123" s="73" t="s">
        <v>158</v>
      </c>
      <c r="U123" s="74" t="s">
        <v>159</v>
      </c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2" customFormat="1" ht="22.9" customHeight="1">
      <c r="A124" s="31"/>
      <c r="B124" s="32"/>
      <c r="C124" s="79" t="s">
        <v>160</v>
      </c>
      <c r="D124" s="33"/>
      <c r="E124" s="33"/>
      <c r="F124" s="33"/>
      <c r="G124" s="33"/>
      <c r="H124" s="33"/>
      <c r="I124" s="112"/>
      <c r="J124" s="180">
        <f>BK124</f>
        <v>0</v>
      </c>
      <c r="K124" s="33"/>
      <c r="L124" s="36"/>
      <c r="M124" s="75"/>
      <c r="N124" s="181"/>
      <c r="O124" s="76"/>
      <c r="P124" s="182">
        <f>P125+P149</f>
        <v>0</v>
      </c>
      <c r="Q124" s="76"/>
      <c r="R124" s="182">
        <f>R125+R149</f>
        <v>0.76292499999999985</v>
      </c>
      <c r="S124" s="76"/>
      <c r="T124" s="182">
        <f>T125+T149</f>
        <v>7.7200000000000005E-2</v>
      </c>
      <c r="U124" s="77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75</v>
      </c>
      <c r="AU124" s="14" t="s">
        <v>138</v>
      </c>
      <c r="BK124" s="183">
        <f>BK125+BK149</f>
        <v>0</v>
      </c>
    </row>
    <row r="125" spans="1:65" s="12" customFormat="1" ht="25.9" customHeight="1">
      <c r="B125" s="184"/>
      <c r="C125" s="185"/>
      <c r="D125" s="186" t="s">
        <v>75</v>
      </c>
      <c r="E125" s="187" t="s">
        <v>161</v>
      </c>
      <c r="F125" s="187" t="s">
        <v>162</v>
      </c>
      <c r="G125" s="185"/>
      <c r="H125" s="185"/>
      <c r="I125" s="188"/>
      <c r="J125" s="189">
        <f>BK125</f>
        <v>0</v>
      </c>
      <c r="K125" s="185"/>
      <c r="L125" s="190"/>
      <c r="M125" s="191"/>
      <c r="N125" s="192"/>
      <c r="O125" s="192"/>
      <c r="P125" s="193">
        <f>P126+P128+P135+P142</f>
        <v>0</v>
      </c>
      <c r="Q125" s="192"/>
      <c r="R125" s="193">
        <f>R126+R128+R135+R142</f>
        <v>0.76292499999999985</v>
      </c>
      <c r="S125" s="192"/>
      <c r="T125" s="193">
        <f>T126+T128+T135+T142</f>
        <v>7.7200000000000005E-2</v>
      </c>
      <c r="U125" s="194"/>
      <c r="AR125" s="195" t="s">
        <v>86</v>
      </c>
      <c r="AT125" s="196" t="s">
        <v>75</v>
      </c>
      <c r="AU125" s="196" t="s">
        <v>76</v>
      </c>
      <c r="AY125" s="195" t="s">
        <v>163</v>
      </c>
      <c r="BK125" s="197">
        <f>BK126+BK128+BK135+BK142</f>
        <v>0</v>
      </c>
    </row>
    <row r="126" spans="1:65" s="12" customFormat="1" ht="22.9" customHeight="1">
      <c r="B126" s="184"/>
      <c r="C126" s="185"/>
      <c r="D126" s="186" t="s">
        <v>75</v>
      </c>
      <c r="E126" s="198" t="s">
        <v>164</v>
      </c>
      <c r="F126" s="198" t="s">
        <v>165</v>
      </c>
      <c r="G126" s="185"/>
      <c r="H126" s="185"/>
      <c r="I126" s="188"/>
      <c r="J126" s="199">
        <f>BK126</f>
        <v>0</v>
      </c>
      <c r="K126" s="185"/>
      <c r="L126" s="190"/>
      <c r="M126" s="191"/>
      <c r="N126" s="192"/>
      <c r="O126" s="192"/>
      <c r="P126" s="193">
        <f>P127</f>
        <v>0</v>
      </c>
      <c r="Q126" s="192"/>
      <c r="R126" s="193">
        <f>R127</f>
        <v>0</v>
      </c>
      <c r="S126" s="192"/>
      <c r="T126" s="193">
        <f>T127</f>
        <v>0</v>
      </c>
      <c r="U126" s="194"/>
      <c r="AR126" s="195" t="s">
        <v>86</v>
      </c>
      <c r="AT126" s="196" t="s">
        <v>75</v>
      </c>
      <c r="AU126" s="196" t="s">
        <v>84</v>
      </c>
      <c r="AY126" s="195" t="s">
        <v>163</v>
      </c>
      <c r="BK126" s="197">
        <f>BK127</f>
        <v>0</v>
      </c>
    </row>
    <row r="127" spans="1:65" s="2" customFormat="1" ht="16.5" customHeight="1">
      <c r="A127" s="31"/>
      <c r="B127" s="32"/>
      <c r="C127" s="200" t="s">
        <v>84</v>
      </c>
      <c r="D127" s="200" t="s">
        <v>166</v>
      </c>
      <c r="E127" s="201" t="s">
        <v>167</v>
      </c>
      <c r="F127" s="202" t="s">
        <v>168</v>
      </c>
      <c r="G127" s="203" t="s">
        <v>169</v>
      </c>
      <c r="H127" s="204">
        <v>1</v>
      </c>
      <c r="I127" s="205"/>
      <c r="J127" s="206">
        <f>ROUND(I127*H127,2)</f>
        <v>0</v>
      </c>
      <c r="K127" s="207"/>
      <c r="L127" s="36"/>
      <c r="M127" s="208" t="s">
        <v>1</v>
      </c>
      <c r="N127" s="209" t="s">
        <v>41</v>
      </c>
      <c r="O127" s="68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0">
        <f>S127*H127</f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125</v>
      </c>
      <c r="AT127" s="212" t="s">
        <v>166</v>
      </c>
      <c r="AU127" s="212" t="s">
        <v>86</v>
      </c>
      <c r="AY127" s="14" t="s">
        <v>163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84</v>
      </c>
      <c r="BK127" s="213">
        <f>ROUND(I127*H127,2)</f>
        <v>0</v>
      </c>
      <c r="BL127" s="14" t="s">
        <v>125</v>
      </c>
      <c r="BM127" s="212" t="s">
        <v>277</v>
      </c>
    </row>
    <row r="128" spans="1:65" s="12" customFormat="1" ht="22.9" customHeight="1">
      <c r="B128" s="184"/>
      <c r="C128" s="185"/>
      <c r="D128" s="186" t="s">
        <v>75</v>
      </c>
      <c r="E128" s="198" t="s">
        <v>171</v>
      </c>
      <c r="F128" s="198" t="s">
        <v>172</v>
      </c>
      <c r="G128" s="185"/>
      <c r="H128" s="185"/>
      <c r="I128" s="188"/>
      <c r="J128" s="199">
        <f>BK128</f>
        <v>0</v>
      </c>
      <c r="K128" s="185"/>
      <c r="L128" s="190"/>
      <c r="M128" s="191"/>
      <c r="N128" s="192"/>
      <c r="O128" s="192"/>
      <c r="P128" s="193">
        <f>SUM(P129:P134)</f>
        <v>0</v>
      </c>
      <c r="Q128" s="192"/>
      <c r="R128" s="193">
        <f>SUM(R129:R134)</f>
        <v>0.49333999999999989</v>
      </c>
      <c r="S128" s="192"/>
      <c r="T128" s="193">
        <f>SUM(T129:T134)</f>
        <v>1.47E-2</v>
      </c>
      <c r="U128" s="194"/>
      <c r="AR128" s="195" t="s">
        <v>86</v>
      </c>
      <c r="AT128" s="196" t="s">
        <v>75</v>
      </c>
      <c r="AU128" s="196" t="s">
        <v>84</v>
      </c>
      <c r="AY128" s="195" t="s">
        <v>163</v>
      </c>
      <c r="BK128" s="197">
        <f>SUM(BK129:BK134)</f>
        <v>0</v>
      </c>
    </row>
    <row r="129" spans="1:65" s="2" customFormat="1" ht="24" customHeight="1">
      <c r="A129" s="31"/>
      <c r="B129" s="32"/>
      <c r="C129" s="200" t="s">
        <v>128</v>
      </c>
      <c r="D129" s="200" t="s">
        <v>166</v>
      </c>
      <c r="E129" s="201" t="s">
        <v>278</v>
      </c>
      <c r="F129" s="202" t="s">
        <v>279</v>
      </c>
      <c r="G129" s="203" t="s">
        <v>175</v>
      </c>
      <c r="H129" s="204">
        <v>7</v>
      </c>
      <c r="I129" s="205"/>
      <c r="J129" s="206">
        <f t="shared" ref="J129:J134" si="0">ROUND(I129*H129,2)</f>
        <v>0</v>
      </c>
      <c r="K129" s="207"/>
      <c r="L129" s="36"/>
      <c r="M129" s="208" t="s">
        <v>1</v>
      </c>
      <c r="N129" s="209" t="s">
        <v>41</v>
      </c>
      <c r="O129" s="68"/>
      <c r="P129" s="210">
        <f t="shared" ref="P129:P134" si="1">O129*H129</f>
        <v>0</v>
      </c>
      <c r="Q129" s="210">
        <v>0</v>
      </c>
      <c r="R129" s="210">
        <f t="shared" ref="R129:R134" si="2">Q129*H129</f>
        <v>0</v>
      </c>
      <c r="S129" s="210">
        <v>2.0999999999999999E-3</v>
      </c>
      <c r="T129" s="210">
        <f t="shared" ref="T129:T134" si="3">S129*H129</f>
        <v>1.47E-2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125</v>
      </c>
      <c r="AT129" s="212" t="s">
        <v>166</v>
      </c>
      <c r="AU129" s="212" t="s">
        <v>86</v>
      </c>
      <c r="AY129" s="14" t="s">
        <v>163</v>
      </c>
      <c r="BE129" s="213">
        <f t="shared" ref="BE129:BE134" si="4">IF(N129="základní",J129,0)</f>
        <v>0</v>
      </c>
      <c r="BF129" s="213">
        <f t="shared" ref="BF129:BF134" si="5">IF(N129="snížená",J129,0)</f>
        <v>0</v>
      </c>
      <c r="BG129" s="213">
        <f t="shared" ref="BG129:BG134" si="6">IF(N129="zákl. přenesená",J129,0)</f>
        <v>0</v>
      </c>
      <c r="BH129" s="213">
        <f t="shared" ref="BH129:BH134" si="7">IF(N129="sníž. přenesená",J129,0)</f>
        <v>0</v>
      </c>
      <c r="BI129" s="213">
        <f t="shared" ref="BI129:BI134" si="8">IF(N129="nulová",J129,0)</f>
        <v>0</v>
      </c>
      <c r="BJ129" s="14" t="s">
        <v>84</v>
      </c>
      <c r="BK129" s="213">
        <f t="shared" ref="BK129:BK134" si="9">ROUND(I129*H129,2)</f>
        <v>0</v>
      </c>
      <c r="BL129" s="14" t="s">
        <v>125</v>
      </c>
      <c r="BM129" s="212" t="s">
        <v>280</v>
      </c>
    </row>
    <row r="130" spans="1:65" s="2" customFormat="1" ht="24" customHeight="1">
      <c r="A130" s="31"/>
      <c r="B130" s="32"/>
      <c r="C130" s="200" t="s">
        <v>257</v>
      </c>
      <c r="D130" s="200" t="s">
        <v>166</v>
      </c>
      <c r="E130" s="201" t="s">
        <v>281</v>
      </c>
      <c r="F130" s="202" t="s">
        <v>282</v>
      </c>
      <c r="G130" s="203" t="s">
        <v>175</v>
      </c>
      <c r="H130" s="204">
        <v>7</v>
      </c>
      <c r="I130" s="205"/>
      <c r="J130" s="206">
        <f t="shared" si="0"/>
        <v>0</v>
      </c>
      <c r="K130" s="207"/>
      <c r="L130" s="36"/>
      <c r="M130" s="208" t="s">
        <v>1</v>
      </c>
      <c r="N130" s="209" t="s">
        <v>41</v>
      </c>
      <c r="O130" s="68"/>
      <c r="P130" s="210">
        <f t="shared" si="1"/>
        <v>0</v>
      </c>
      <c r="Q130" s="210">
        <v>1.277E-2</v>
      </c>
      <c r="R130" s="210">
        <f t="shared" si="2"/>
        <v>8.9389999999999997E-2</v>
      </c>
      <c r="S130" s="210">
        <v>0</v>
      </c>
      <c r="T130" s="210">
        <f t="shared" si="3"/>
        <v>0</v>
      </c>
      <c r="U130" s="211" t="s">
        <v>1</v>
      </c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2" t="s">
        <v>125</v>
      </c>
      <c r="AT130" s="212" t="s">
        <v>166</v>
      </c>
      <c r="AU130" s="212" t="s">
        <v>86</v>
      </c>
      <c r="AY130" s="14" t="s">
        <v>163</v>
      </c>
      <c r="BE130" s="213">
        <f t="shared" si="4"/>
        <v>0</v>
      </c>
      <c r="BF130" s="213">
        <f t="shared" si="5"/>
        <v>0</v>
      </c>
      <c r="BG130" s="213">
        <f t="shared" si="6"/>
        <v>0</v>
      </c>
      <c r="BH130" s="213">
        <f t="shared" si="7"/>
        <v>0</v>
      </c>
      <c r="BI130" s="213">
        <f t="shared" si="8"/>
        <v>0</v>
      </c>
      <c r="BJ130" s="14" t="s">
        <v>84</v>
      </c>
      <c r="BK130" s="213">
        <f t="shared" si="9"/>
        <v>0</v>
      </c>
      <c r="BL130" s="14" t="s">
        <v>125</v>
      </c>
      <c r="BM130" s="212" t="s">
        <v>283</v>
      </c>
    </row>
    <row r="131" spans="1:65" s="2" customFormat="1" ht="24" customHeight="1">
      <c r="A131" s="31"/>
      <c r="B131" s="32"/>
      <c r="C131" s="200" t="s">
        <v>86</v>
      </c>
      <c r="D131" s="200" t="s">
        <v>166</v>
      </c>
      <c r="E131" s="201" t="s">
        <v>173</v>
      </c>
      <c r="F131" s="202" t="s">
        <v>174</v>
      </c>
      <c r="G131" s="203" t="s">
        <v>175</v>
      </c>
      <c r="H131" s="204">
        <v>37</v>
      </c>
      <c r="I131" s="205"/>
      <c r="J131" s="206">
        <f t="shared" si="0"/>
        <v>0</v>
      </c>
      <c r="K131" s="207"/>
      <c r="L131" s="36"/>
      <c r="M131" s="208" t="s">
        <v>1</v>
      </c>
      <c r="N131" s="209" t="s">
        <v>41</v>
      </c>
      <c r="O131" s="68"/>
      <c r="P131" s="210">
        <f t="shared" si="1"/>
        <v>0</v>
      </c>
      <c r="Q131" s="210">
        <v>7.5000000000000002E-4</v>
      </c>
      <c r="R131" s="210">
        <f t="shared" si="2"/>
        <v>2.775E-2</v>
      </c>
      <c r="S131" s="210">
        <v>0</v>
      </c>
      <c r="T131" s="210">
        <f t="shared" si="3"/>
        <v>0</v>
      </c>
      <c r="U131" s="211" t="s">
        <v>1</v>
      </c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2" t="s">
        <v>125</v>
      </c>
      <c r="AT131" s="212" t="s">
        <v>166</v>
      </c>
      <c r="AU131" s="212" t="s">
        <v>86</v>
      </c>
      <c r="AY131" s="14" t="s">
        <v>163</v>
      </c>
      <c r="BE131" s="213">
        <f t="shared" si="4"/>
        <v>0</v>
      </c>
      <c r="BF131" s="213">
        <f t="shared" si="5"/>
        <v>0</v>
      </c>
      <c r="BG131" s="213">
        <f t="shared" si="6"/>
        <v>0</v>
      </c>
      <c r="BH131" s="213">
        <f t="shared" si="7"/>
        <v>0</v>
      </c>
      <c r="BI131" s="213">
        <f t="shared" si="8"/>
        <v>0</v>
      </c>
      <c r="BJ131" s="14" t="s">
        <v>84</v>
      </c>
      <c r="BK131" s="213">
        <f t="shared" si="9"/>
        <v>0</v>
      </c>
      <c r="BL131" s="14" t="s">
        <v>125</v>
      </c>
      <c r="BM131" s="212" t="s">
        <v>284</v>
      </c>
    </row>
    <row r="132" spans="1:65" s="2" customFormat="1" ht="16.5" customHeight="1">
      <c r="A132" s="31"/>
      <c r="B132" s="32"/>
      <c r="C132" s="214" t="s">
        <v>177</v>
      </c>
      <c r="D132" s="214" t="s">
        <v>178</v>
      </c>
      <c r="E132" s="215" t="s">
        <v>179</v>
      </c>
      <c r="F132" s="216" t="s">
        <v>180</v>
      </c>
      <c r="G132" s="217" t="s">
        <v>175</v>
      </c>
      <c r="H132" s="218">
        <v>41.8</v>
      </c>
      <c r="I132" s="219"/>
      <c r="J132" s="220">
        <f t="shared" si="0"/>
        <v>0</v>
      </c>
      <c r="K132" s="221"/>
      <c r="L132" s="222"/>
      <c r="M132" s="223" t="s">
        <v>1</v>
      </c>
      <c r="N132" s="224" t="s">
        <v>41</v>
      </c>
      <c r="O132" s="68"/>
      <c r="P132" s="210">
        <f t="shared" si="1"/>
        <v>0</v>
      </c>
      <c r="Q132" s="210">
        <v>8.9999999999999993E-3</v>
      </c>
      <c r="R132" s="210">
        <f t="shared" si="2"/>
        <v>0.37619999999999992</v>
      </c>
      <c r="S132" s="210">
        <v>0</v>
      </c>
      <c r="T132" s="210">
        <f t="shared" si="3"/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181</v>
      </c>
      <c r="AT132" s="212" t="s">
        <v>178</v>
      </c>
      <c r="AU132" s="212" t="s">
        <v>86</v>
      </c>
      <c r="AY132" s="14" t="s">
        <v>163</v>
      </c>
      <c r="BE132" s="213">
        <f t="shared" si="4"/>
        <v>0</v>
      </c>
      <c r="BF132" s="213">
        <f t="shared" si="5"/>
        <v>0</v>
      </c>
      <c r="BG132" s="213">
        <f t="shared" si="6"/>
        <v>0</v>
      </c>
      <c r="BH132" s="213">
        <f t="shared" si="7"/>
        <v>0</v>
      </c>
      <c r="BI132" s="213">
        <f t="shared" si="8"/>
        <v>0</v>
      </c>
      <c r="BJ132" s="14" t="s">
        <v>84</v>
      </c>
      <c r="BK132" s="213">
        <f t="shared" si="9"/>
        <v>0</v>
      </c>
      <c r="BL132" s="14" t="s">
        <v>125</v>
      </c>
      <c r="BM132" s="212" t="s">
        <v>285</v>
      </c>
    </row>
    <row r="133" spans="1:65" s="2" customFormat="1" ht="24" customHeight="1">
      <c r="A133" s="31"/>
      <c r="B133" s="32"/>
      <c r="C133" s="200" t="s">
        <v>286</v>
      </c>
      <c r="D133" s="200" t="s">
        <v>166</v>
      </c>
      <c r="E133" s="201" t="s">
        <v>188</v>
      </c>
      <c r="F133" s="202" t="s">
        <v>189</v>
      </c>
      <c r="G133" s="203" t="s">
        <v>190</v>
      </c>
      <c r="H133" s="204">
        <v>0.49299999999999999</v>
      </c>
      <c r="I133" s="205"/>
      <c r="J133" s="206">
        <f t="shared" si="0"/>
        <v>0</v>
      </c>
      <c r="K133" s="207"/>
      <c r="L133" s="36"/>
      <c r="M133" s="208" t="s">
        <v>1</v>
      </c>
      <c r="N133" s="209" t="s">
        <v>41</v>
      </c>
      <c r="O133" s="68"/>
      <c r="P133" s="210">
        <f t="shared" si="1"/>
        <v>0</v>
      </c>
      <c r="Q133" s="210">
        <v>0</v>
      </c>
      <c r="R133" s="210">
        <f t="shared" si="2"/>
        <v>0</v>
      </c>
      <c r="S133" s="210">
        <v>0</v>
      </c>
      <c r="T133" s="210">
        <f t="shared" si="3"/>
        <v>0</v>
      </c>
      <c r="U133" s="211" t="s">
        <v>1</v>
      </c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2" t="s">
        <v>125</v>
      </c>
      <c r="AT133" s="212" t="s">
        <v>166</v>
      </c>
      <c r="AU133" s="212" t="s">
        <v>86</v>
      </c>
      <c r="AY133" s="14" t="s">
        <v>163</v>
      </c>
      <c r="BE133" s="213">
        <f t="shared" si="4"/>
        <v>0</v>
      </c>
      <c r="BF133" s="213">
        <f t="shared" si="5"/>
        <v>0</v>
      </c>
      <c r="BG133" s="213">
        <f t="shared" si="6"/>
        <v>0</v>
      </c>
      <c r="BH133" s="213">
        <f t="shared" si="7"/>
        <v>0</v>
      </c>
      <c r="BI133" s="213">
        <f t="shared" si="8"/>
        <v>0</v>
      </c>
      <c r="BJ133" s="14" t="s">
        <v>84</v>
      </c>
      <c r="BK133" s="213">
        <f t="shared" si="9"/>
        <v>0</v>
      </c>
      <c r="BL133" s="14" t="s">
        <v>125</v>
      </c>
      <c r="BM133" s="212" t="s">
        <v>287</v>
      </c>
    </row>
    <row r="134" spans="1:65" s="2" customFormat="1" ht="24" customHeight="1">
      <c r="A134" s="31"/>
      <c r="B134" s="32"/>
      <c r="C134" s="200" t="s">
        <v>288</v>
      </c>
      <c r="D134" s="200" t="s">
        <v>166</v>
      </c>
      <c r="E134" s="201" t="s">
        <v>193</v>
      </c>
      <c r="F134" s="202" t="s">
        <v>194</v>
      </c>
      <c r="G134" s="203" t="s">
        <v>190</v>
      </c>
      <c r="H134" s="204">
        <v>0.49299999999999999</v>
      </c>
      <c r="I134" s="205"/>
      <c r="J134" s="206">
        <f t="shared" si="0"/>
        <v>0</v>
      </c>
      <c r="K134" s="207"/>
      <c r="L134" s="36"/>
      <c r="M134" s="208" t="s">
        <v>1</v>
      </c>
      <c r="N134" s="209" t="s">
        <v>41</v>
      </c>
      <c r="O134" s="68"/>
      <c r="P134" s="210">
        <f t="shared" si="1"/>
        <v>0</v>
      </c>
      <c r="Q134" s="210">
        <v>0</v>
      </c>
      <c r="R134" s="210">
        <f t="shared" si="2"/>
        <v>0</v>
      </c>
      <c r="S134" s="210">
        <v>0</v>
      </c>
      <c r="T134" s="210">
        <f t="shared" si="3"/>
        <v>0</v>
      </c>
      <c r="U134" s="211" t="s">
        <v>1</v>
      </c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2" t="s">
        <v>125</v>
      </c>
      <c r="AT134" s="212" t="s">
        <v>166</v>
      </c>
      <c r="AU134" s="212" t="s">
        <v>86</v>
      </c>
      <c r="AY134" s="14" t="s">
        <v>163</v>
      </c>
      <c r="BE134" s="213">
        <f t="shared" si="4"/>
        <v>0</v>
      </c>
      <c r="BF134" s="213">
        <f t="shared" si="5"/>
        <v>0</v>
      </c>
      <c r="BG134" s="213">
        <f t="shared" si="6"/>
        <v>0</v>
      </c>
      <c r="BH134" s="213">
        <f t="shared" si="7"/>
        <v>0</v>
      </c>
      <c r="BI134" s="213">
        <f t="shared" si="8"/>
        <v>0</v>
      </c>
      <c r="BJ134" s="14" t="s">
        <v>84</v>
      </c>
      <c r="BK134" s="213">
        <f t="shared" si="9"/>
        <v>0</v>
      </c>
      <c r="BL134" s="14" t="s">
        <v>125</v>
      </c>
      <c r="BM134" s="212" t="s">
        <v>289</v>
      </c>
    </row>
    <row r="135" spans="1:65" s="12" customFormat="1" ht="22.9" customHeight="1">
      <c r="B135" s="184"/>
      <c r="C135" s="185"/>
      <c r="D135" s="186" t="s">
        <v>75</v>
      </c>
      <c r="E135" s="198" t="s">
        <v>196</v>
      </c>
      <c r="F135" s="198" t="s">
        <v>197</v>
      </c>
      <c r="G135" s="185"/>
      <c r="H135" s="185"/>
      <c r="I135" s="188"/>
      <c r="J135" s="199">
        <f>BK135</f>
        <v>0</v>
      </c>
      <c r="K135" s="185"/>
      <c r="L135" s="190"/>
      <c r="M135" s="191"/>
      <c r="N135" s="192"/>
      <c r="O135" s="192"/>
      <c r="P135" s="193">
        <f>SUM(P136:P141)</f>
        <v>0</v>
      </c>
      <c r="Q135" s="192"/>
      <c r="R135" s="193">
        <f>SUM(R136:R141)</f>
        <v>0.25145500000000004</v>
      </c>
      <c r="S135" s="192"/>
      <c r="T135" s="193">
        <f>SUM(T136:T141)</f>
        <v>6.25E-2</v>
      </c>
      <c r="U135" s="194"/>
      <c r="AR135" s="195" t="s">
        <v>86</v>
      </c>
      <c r="AT135" s="196" t="s">
        <v>75</v>
      </c>
      <c r="AU135" s="196" t="s">
        <v>84</v>
      </c>
      <c r="AY135" s="195" t="s">
        <v>163</v>
      </c>
      <c r="BK135" s="197">
        <f>SUM(BK136:BK141)</f>
        <v>0</v>
      </c>
    </row>
    <row r="136" spans="1:65" s="2" customFormat="1" ht="24" customHeight="1">
      <c r="A136" s="31"/>
      <c r="B136" s="32"/>
      <c r="C136" s="200" t="s">
        <v>7</v>
      </c>
      <c r="D136" s="200" t="s">
        <v>166</v>
      </c>
      <c r="E136" s="201" t="s">
        <v>290</v>
      </c>
      <c r="F136" s="202" t="s">
        <v>291</v>
      </c>
      <c r="G136" s="203" t="s">
        <v>175</v>
      </c>
      <c r="H136" s="204">
        <v>25</v>
      </c>
      <c r="I136" s="205"/>
      <c r="J136" s="206">
        <f t="shared" ref="J136:J141" si="10">ROUND(I136*H136,2)</f>
        <v>0</v>
      </c>
      <c r="K136" s="207"/>
      <c r="L136" s="36"/>
      <c r="M136" s="208" t="s">
        <v>1</v>
      </c>
      <c r="N136" s="209" t="s">
        <v>41</v>
      </c>
      <c r="O136" s="68"/>
      <c r="P136" s="210">
        <f t="shared" ref="P136:P141" si="11">O136*H136</f>
        <v>0</v>
      </c>
      <c r="Q136" s="210">
        <v>0</v>
      </c>
      <c r="R136" s="210">
        <f t="shared" ref="R136:R141" si="12">Q136*H136</f>
        <v>0</v>
      </c>
      <c r="S136" s="210">
        <v>2.5000000000000001E-3</v>
      </c>
      <c r="T136" s="210">
        <f t="shared" ref="T136:T141" si="13">S136*H136</f>
        <v>6.25E-2</v>
      </c>
      <c r="U136" s="211" t="s">
        <v>1</v>
      </c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2" t="s">
        <v>125</v>
      </c>
      <c r="AT136" s="212" t="s">
        <v>166</v>
      </c>
      <c r="AU136" s="212" t="s">
        <v>86</v>
      </c>
      <c r="AY136" s="14" t="s">
        <v>163</v>
      </c>
      <c r="BE136" s="213">
        <f t="shared" ref="BE136:BE141" si="14">IF(N136="základní",J136,0)</f>
        <v>0</v>
      </c>
      <c r="BF136" s="213">
        <f t="shared" ref="BF136:BF141" si="15">IF(N136="snížená",J136,0)</f>
        <v>0</v>
      </c>
      <c r="BG136" s="213">
        <f t="shared" ref="BG136:BG141" si="16">IF(N136="zákl. přenesená",J136,0)</f>
        <v>0</v>
      </c>
      <c r="BH136" s="213">
        <f t="shared" ref="BH136:BH141" si="17">IF(N136="sníž. přenesená",J136,0)</f>
        <v>0</v>
      </c>
      <c r="BI136" s="213">
        <f t="shared" ref="BI136:BI141" si="18">IF(N136="nulová",J136,0)</f>
        <v>0</v>
      </c>
      <c r="BJ136" s="14" t="s">
        <v>84</v>
      </c>
      <c r="BK136" s="213">
        <f t="shared" ref="BK136:BK141" si="19">ROUND(I136*H136,2)</f>
        <v>0</v>
      </c>
      <c r="BL136" s="14" t="s">
        <v>125</v>
      </c>
      <c r="BM136" s="212" t="s">
        <v>292</v>
      </c>
    </row>
    <row r="137" spans="1:65" s="2" customFormat="1" ht="24" customHeight="1">
      <c r="A137" s="31"/>
      <c r="B137" s="32"/>
      <c r="C137" s="200" t="s">
        <v>293</v>
      </c>
      <c r="D137" s="200" t="s">
        <v>166</v>
      </c>
      <c r="E137" s="201" t="s">
        <v>294</v>
      </c>
      <c r="F137" s="202" t="s">
        <v>295</v>
      </c>
      <c r="G137" s="203" t="s">
        <v>175</v>
      </c>
      <c r="H137" s="204">
        <v>25</v>
      </c>
      <c r="I137" s="205"/>
      <c r="J137" s="206">
        <f t="shared" si="10"/>
        <v>0</v>
      </c>
      <c r="K137" s="207"/>
      <c r="L137" s="36"/>
      <c r="M137" s="208" t="s">
        <v>1</v>
      </c>
      <c r="N137" s="209" t="s">
        <v>41</v>
      </c>
      <c r="O137" s="68"/>
      <c r="P137" s="210">
        <f t="shared" si="11"/>
        <v>0</v>
      </c>
      <c r="Q137" s="210">
        <v>7.5799999999999999E-3</v>
      </c>
      <c r="R137" s="210">
        <f t="shared" si="12"/>
        <v>0.1895</v>
      </c>
      <c r="S137" s="210">
        <v>0</v>
      </c>
      <c r="T137" s="210">
        <f t="shared" si="13"/>
        <v>0</v>
      </c>
      <c r="U137" s="211" t="s">
        <v>1</v>
      </c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2" t="s">
        <v>125</v>
      </c>
      <c r="AT137" s="212" t="s">
        <v>166</v>
      </c>
      <c r="AU137" s="212" t="s">
        <v>86</v>
      </c>
      <c r="AY137" s="14" t="s">
        <v>163</v>
      </c>
      <c r="BE137" s="213">
        <f t="shared" si="14"/>
        <v>0</v>
      </c>
      <c r="BF137" s="213">
        <f t="shared" si="15"/>
        <v>0</v>
      </c>
      <c r="BG137" s="213">
        <f t="shared" si="16"/>
        <v>0</v>
      </c>
      <c r="BH137" s="213">
        <f t="shared" si="17"/>
        <v>0</v>
      </c>
      <c r="BI137" s="213">
        <f t="shared" si="18"/>
        <v>0</v>
      </c>
      <c r="BJ137" s="14" t="s">
        <v>84</v>
      </c>
      <c r="BK137" s="213">
        <f t="shared" si="19"/>
        <v>0</v>
      </c>
      <c r="BL137" s="14" t="s">
        <v>125</v>
      </c>
      <c r="BM137" s="212" t="s">
        <v>296</v>
      </c>
    </row>
    <row r="138" spans="1:65" s="2" customFormat="1" ht="16.5" customHeight="1">
      <c r="A138" s="31"/>
      <c r="B138" s="32"/>
      <c r="C138" s="200" t="s">
        <v>297</v>
      </c>
      <c r="D138" s="200" t="s">
        <v>166</v>
      </c>
      <c r="E138" s="201" t="s">
        <v>298</v>
      </c>
      <c r="F138" s="202" t="s">
        <v>299</v>
      </c>
      <c r="G138" s="203" t="s">
        <v>175</v>
      </c>
      <c r="H138" s="204">
        <v>25</v>
      </c>
      <c r="I138" s="205"/>
      <c r="J138" s="206">
        <f t="shared" si="10"/>
        <v>0</v>
      </c>
      <c r="K138" s="207"/>
      <c r="L138" s="36"/>
      <c r="M138" s="208" t="s">
        <v>1</v>
      </c>
      <c r="N138" s="209" t="s">
        <v>41</v>
      </c>
      <c r="O138" s="68"/>
      <c r="P138" s="210">
        <f t="shared" si="11"/>
        <v>0</v>
      </c>
      <c r="Q138" s="210">
        <v>5.0000000000000001E-4</v>
      </c>
      <c r="R138" s="210">
        <f t="shared" si="12"/>
        <v>1.2500000000000001E-2</v>
      </c>
      <c r="S138" s="210">
        <v>0</v>
      </c>
      <c r="T138" s="210">
        <f t="shared" si="13"/>
        <v>0</v>
      </c>
      <c r="U138" s="211" t="s">
        <v>1</v>
      </c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2" t="s">
        <v>125</v>
      </c>
      <c r="AT138" s="212" t="s">
        <v>166</v>
      </c>
      <c r="AU138" s="212" t="s">
        <v>86</v>
      </c>
      <c r="AY138" s="14" t="s">
        <v>163</v>
      </c>
      <c r="BE138" s="213">
        <f t="shared" si="14"/>
        <v>0</v>
      </c>
      <c r="BF138" s="213">
        <f t="shared" si="15"/>
        <v>0</v>
      </c>
      <c r="BG138" s="213">
        <f t="shared" si="16"/>
        <v>0</v>
      </c>
      <c r="BH138" s="213">
        <f t="shared" si="17"/>
        <v>0</v>
      </c>
      <c r="BI138" s="213">
        <f t="shared" si="18"/>
        <v>0</v>
      </c>
      <c r="BJ138" s="14" t="s">
        <v>84</v>
      </c>
      <c r="BK138" s="213">
        <f t="shared" si="19"/>
        <v>0</v>
      </c>
      <c r="BL138" s="14" t="s">
        <v>125</v>
      </c>
      <c r="BM138" s="212" t="s">
        <v>300</v>
      </c>
    </row>
    <row r="139" spans="1:65" s="2" customFormat="1" ht="16.5" customHeight="1">
      <c r="A139" s="31"/>
      <c r="B139" s="32"/>
      <c r="C139" s="214" t="s">
        <v>301</v>
      </c>
      <c r="D139" s="214" t="s">
        <v>178</v>
      </c>
      <c r="E139" s="215" t="s">
        <v>302</v>
      </c>
      <c r="F139" s="216" t="s">
        <v>303</v>
      </c>
      <c r="G139" s="217" t="s">
        <v>175</v>
      </c>
      <c r="H139" s="218">
        <v>27.5</v>
      </c>
      <c r="I139" s="219"/>
      <c r="J139" s="220">
        <f t="shared" si="10"/>
        <v>0</v>
      </c>
      <c r="K139" s="221"/>
      <c r="L139" s="222"/>
      <c r="M139" s="223" t="s">
        <v>1</v>
      </c>
      <c r="N139" s="224" t="s">
        <v>41</v>
      </c>
      <c r="O139" s="68"/>
      <c r="P139" s="210">
        <f t="shared" si="11"/>
        <v>0</v>
      </c>
      <c r="Q139" s="210">
        <v>1.75E-3</v>
      </c>
      <c r="R139" s="210">
        <f t="shared" si="12"/>
        <v>4.8125000000000001E-2</v>
      </c>
      <c r="S139" s="210">
        <v>0</v>
      </c>
      <c r="T139" s="210">
        <f t="shared" si="13"/>
        <v>0</v>
      </c>
      <c r="U139" s="211" t="s">
        <v>1</v>
      </c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2" t="s">
        <v>181</v>
      </c>
      <c r="AT139" s="212" t="s">
        <v>178</v>
      </c>
      <c r="AU139" s="212" t="s">
        <v>86</v>
      </c>
      <c r="AY139" s="14" t="s">
        <v>163</v>
      </c>
      <c r="BE139" s="213">
        <f t="shared" si="14"/>
        <v>0</v>
      </c>
      <c r="BF139" s="213">
        <f t="shared" si="15"/>
        <v>0</v>
      </c>
      <c r="BG139" s="213">
        <f t="shared" si="16"/>
        <v>0</v>
      </c>
      <c r="BH139" s="213">
        <f t="shared" si="17"/>
        <v>0</v>
      </c>
      <c r="BI139" s="213">
        <f t="shared" si="18"/>
        <v>0</v>
      </c>
      <c r="BJ139" s="14" t="s">
        <v>84</v>
      </c>
      <c r="BK139" s="213">
        <f t="shared" si="19"/>
        <v>0</v>
      </c>
      <c r="BL139" s="14" t="s">
        <v>125</v>
      </c>
      <c r="BM139" s="212" t="s">
        <v>304</v>
      </c>
    </row>
    <row r="140" spans="1:65" s="2" customFormat="1" ht="16.5" customHeight="1">
      <c r="A140" s="31"/>
      <c r="B140" s="32"/>
      <c r="C140" s="200" t="s">
        <v>207</v>
      </c>
      <c r="D140" s="200" t="s">
        <v>166</v>
      </c>
      <c r="E140" s="201" t="s">
        <v>198</v>
      </c>
      <c r="F140" s="202" t="s">
        <v>199</v>
      </c>
      <c r="G140" s="203" t="s">
        <v>200</v>
      </c>
      <c r="H140" s="204">
        <v>19</v>
      </c>
      <c r="I140" s="205"/>
      <c r="J140" s="206">
        <f t="shared" si="10"/>
        <v>0</v>
      </c>
      <c r="K140" s="207"/>
      <c r="L140" s="36"/>
      <c r="M140" s="208" t="s">
        <v>1</v>
      </c>
      <c r="N140" s="209" t="s">
        <v>41</v>
      </c>
      <c r="O140" s="68"/>
      <c r="P140" s="210">
        <f t="shared" si="11"/>
        <v>0</v>
      </c>
      <c r="Q140" s="210">
        <v>1.0000000000000001E-5</v>
      </c>
      <c r="R140" s="210">
        <f t="shared" si="12"/>
        <v>1.9000000000000001E-4</v>
      </c>
      <c r="S140" s="210">
        <v>0</v>
      </c>
      <c r="T140" s="210">
        <f t="shared" si="13"/>
        <v>0</v>
      </c>
      <c r="U140" s="211" t="s">
        <v>1</v>
      </c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2" t="s">
        <v>125</v>
      </c>
      <c r="AT140" s="212" t="s">
        <v>166</v>
      </c>
      <c r="AU140" s="212" t="s">
        <v>86</v>
      </c>
      <c r="AY140" s="14" t="s">
        <v>163</v>
      </c>
      <c r="BE140" s="213">
        <f t="shared" si="14"/>
        <v>0</v>
      </c>
      <c r="BF140" s="213">
        <f t="shared" si="15"/>
        <v>0</v>
      </c>
      <c r="BG140" s="213">
        <f t="shared" si="16"/>
        <v>0</v>
      </c>
      <c r="BH140" s="213">
        <f t="shared" si="17"/>
        <v>0</v>
      </c>
      <c r="BI140" s="213">
        <f t="shared" si="18"/>
        <v>0</v>
      </c>
      <c r="BJ140" s="14" t="s">
        <v>84</v>
      </c>
      <c r="BK140" s="213">
        <f t="shared" si="19"/>
        <v>0</v>
      </c>
      <c r="BL140" s="14" t="s">
        <v>125</v>
      </c>
      <c r="BM140" s="212" t="s">
        <v>305</v>
      </c>
    </row>
    <row r="141" spans="1:65" s="2" customFormat="1" ht="16.5" customHeight="1">
      <c r="A141" s="31"/>
      <c r="B141" s="32"/>
      <c r="C141" s="214" t="s">
        <v>211</v>
      </c>
      <c r="D141" s="214" t="s">
        <v>178</v>
      </c>
      <c r="E141" s="215" t="s">
        <v>202</v>
      </c>
      <c r="F141" s="216" t="s">
        <v>203</v>
      </c>
      <c r="G141" s="217" t="s">
        <v>200</v>
      </c>
      <c r="H141" s="218">
        <v>19</v>
      </c>
      <c r="I141" s="219"/>
      <c r="J141" s="220">
        <f t="shared" si="10"/>
        <v>0</v>
      </c>
      <c r="K141" s="221"/>
      <c r="L141" s="222"/>
      <c r="M141" s="223" t="s">
        <v>1</v>
      </c>
      <c r="N141" s="224" t="s">
        <v>41</v>
      </c>
      <c r="O141" s="68"/>
      <c r="P141" s="210">
        <f t="shared" si="11"/>
        <v>0</v>
      </c>
      <c r="Q141" s="210">
        <v>6.0000000000000002E-5</v>
      </c>
      <c r="R141" s="210">
        <f t="shared" si="12"/>
        <v>1.14E-3</v>
      </c>
      <c r="S141" s="210">
        <v>0</v>
      </c>
      <c r="T141" s="210">
        <f t="shared" si="13"/>
        <v>0</v>
      </c>
      <c r="U141" s="211" t="s">
        <v>1</v>
      </c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2" t="s">
        <v>181</v>
      </c>
      <c r="AT141" s="212" t="s">
        <v>178</v>
      </c>
      <c r="AU141" s="212" t="s">
        <v>86</v>
      </c>
      <c r="AY141" s="14" t="s">
        <v>163</v>
      </c>
      <c r="BE141" s="213">
        <f t="shared" si="14"/>
        <v>0</v>
      </c>
      <c r="BF141" s="213">
        <f t="shared" si="15"/>
        <v>0</v>
      </c>
      <c r="BG141" s="213">
        <f t="shared" si="16"/>
        <v>0</v>
      </c>
      <c r="BH141" s="213">
        <f t="shared" si="17"/>
        <v>0</v>
      </c>
      <c r="BI141" s="213">
        <f t="shared" si="18"/>
        <v>0</v>
      </c>
      <c r="BJ141" s="14" t="s">
        <v>84</v>
      </c>
      <c r="BK141" s="213">
        <f t="shared" si="19"/>
        <v>0</v>
      </c>
      <c r="BL141" s="14" t="s">
        <v>125</v>
      </c>
      <c r="BM141" s="212" t="s">
        <v>306</v>
      </c>
    </row>
    <row r="142" spans="1:65" s="12" customFormat="1" ht="22.9" customHeight="1">
      <c r="B142" s="184"/>
      <c r="C142" s="185"/>
      <c r="D142" s="186" t="s">
        <v>75</v>
      </c>
      <c r="E142" s="198" t="s">
        <v>205</v>
      </c>
      <c r="F142" s="198" t="s">
        <v>206</v>
      </c>
      <c r="G142" s="185"/>
      <c r="H142" s="185"/>
      <c r="I142" s="188"/>
      <c r="J142" s="199">
        <f>BK142</f>
        <v>0</v>
      </c>
      <c r="K142" s="185"/>
      <c r="L142" s="190"/>
      <c r="M142" s="191"/>
      <c r="N142" s="192"/>
      <c r="O142" s="192"/>
      <c r="P142" s="193">
        <f>SUM(P143:P148)</f>
        <v>0</v>
      </c>
      <c r="Q142" s="192"/>
      <c r="R142" s="193">
        <f>SUM(R143:R148)</f>
        <v>1.813E-2</v>
      </c>
      <c r="S142" s="192"/>
      <c r="T142" s="193">
        <f>SUM(T143:T148)</f>
        <v>0</v>
      </c>
      <c r="U142" s="194"/>
      <c r="AR142" s="195" t="s">
        <v>86</v>
      </c>
      <c r="AT142" s="196" t="s">
        <v>75</v>
      </c>
      <c r="AU142" s="196" t="s">
        <v>84</v>
      </c>
      <c r="AY142" s="195" t="s">
        <v>163</v>
      </c>
      <c r="BK142" s="197">
        <f>SUM(BK143:BK148)</f>
        <v>0</v>
      </c>
    </row>
    <row r="143" spans="1:65" s="2" customFormat="1" ht="24" customHeight="1">
      <c r="A143" s="31"/>
      <c r="B143" s="32"/>
      <c r="C143" s="200" t="s">
        <v>215</v>
      </c>
      <c r="D143" s="200" t="s">
        <v>166</v>
      </c>
      <c r="E143" s="201" t="s">
        <v>208</v>
      </c>
      <c r="F143" s="202" t="s">
        <v>209</v>
      </c>
      <c r="G143" s="203" t="s">
        <v>200</v>
      </c>
      <c r="H143" s="204">
        <v>25</v>
      </c>
      <c r="I143" s="205"/>
      <c r="J143" s="206">
        <f t="shared" ref="J143:J148" si="20">ROUND(I143*H143,2)</f>
        <v>0</v>
      </c>
      <c r="K143" s="207"/>
      <c r="L143" s="36"/>
      <c r="M143" s="208" t="s">
        <v>1</v>
      </c>
      <c r="N143" s="209" t="s">
        <v>41</v>
      </c>
      <c r="O143" s="68"/>
      <c r="P143" s="210">
        <f t="shared" ref="P143:P148" si="21">O143*H143</f>
        <v>0</v>
      </c>
      <c r="Q143" s="210">
        <v>0</v>
      </c>
      <c r="R143" s="210">
        <f t="shared" ref="R143:R148" si="22">Q143*H143</f>
        <v>0</v>
      </c>
      <c r="S143" s="210">
        <v>0</v>
      </c>
      <c r="T143" s="210">
        <f t="shared" ref="T143:T148" si="23">S143*H143</f>
        <v>0</v>
      </c>
      <c r="U143" s="211" t="s">
        <v>1</v>
      </c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2" t="s">
        <v>125</v>
      </c>
      <c r="AT143" s="212" t="s">
        <v>166</v>
      </c>
      <c r="AU143" s="212" t="s">
        <v>86</v>
      </c>
      <c r="AY143" s="14" t="s">
        <v>163</v>
      </c>
      <c r="BE143" s="213">
        <f t="shared" ref="BE143:BE148" si="24">IF(N143="základní",J143,0)</f>
        <v>0</v>
      </c>
      <c r="BF143" s="213">
        <f t="shared" ref="BF143:BF148" si="25">IF(N143="snížená",J143,0)</f>
        <v>0</v>
      </c>
      <c r="BG143" s="213">
        <f t="shared" ref="BG143:BG148" si="26">IF(N143="zákl. přenesená",J143,0)</f>
        <v>0</v>
      </c>
      <c r="BH143" s="213">
        <f t="shared" ref="BH143:BH148" si="27">IF(N143="sníž. přenesená",J143,0)</f>
        <v>0</v>
      </c>
      <c r="BI143" s="213">
        <f t="shared" ref="BI143:BI148" si="28">IF(N143="nulová",J143,0)</f>
        <v>0</v>
      </c>
      <c r="BJ143" s="14" t="s">
        <v>84</v>
      </c>
      <c r="BK143" s="213">
        <f t="shared" ref="BK143:BK148" si="29">ROUND(I143*H143,2)</f>
        <v>0</v>
      </c>
      <c r="BL143" s="14" t="s">
        <v>125</v>
      </c>
      <c r="BM143" s="212" t="s">
        <v>307</v>
      </c>
    </row>
    <row r="144" spans="1:65" s="2" customFormat="1" ht="24" customHeight="1">
      <c r="A144" s="31"/>
      <c r="B144" s="32"/>
      <c r="C144" s="214" t="s">
        <v>108</v>
      </c>
      <c r="D144" s="214" t="s">
        <v>178</v>
      </c>
      <c r="E144" s="215" t="s">
        <v>212</v>
      </c>
      <c r="F144" s="216" t="s">
        <v>213</v>
      </c>
      <c r="G144" s="217" t="s">
        <v>200</v>
      </c>
      <c r="H144" s="218">
        <v>25</v>
      </c>
      <c r="I144" s="219"/>
      <c r="J144" s="220">
        <f t="shared" si="20"/>
        <v>0</v>
      </c>
      <c r="K144" s="221"/>
      <c r="L144" s="222"/>
      <c r="M144" s="223" t="s">
        <v>1</v>
      </c>
      <c r="N144" s="224" t="s">
        <v>41</v>
      </c>
      <c r="O144" s="68"/>
      <c r="P144" s="210">
        <f t="shared" si="21"/>
        <v>0</v>
      </c>
      <c r="Q144" s="210">
        <v>0</v>
      </c>
      <c r="R144" s="210">
        <f t="shared" si="22"/>
        <v>0</v>
      </c>
      <c r="S144" s="210">
        <v>0</v>
      </c>
      <c r="T144" s="210">
        <f t="shared" si="23"/>
        <v>0</v>
      </c>
      <c r="U144" s="211" t="s">
        <v>1</v>
      </c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2" t="s">
        <v>181</v>
      </c>
      <c r="AT144" s="212" t="s">
        <v>178</v>
      </c>
      <c r="AU144" s="212" t="s">
        <v>86</v>
      </c>
      <c r="AY144" s="14" t="s">
        <v>163</v>
      </c>
      <c r="BE144" s="213">
        <f t="shared" si="24"/>
        <v>0</v>
      </c>
      <c r="BF144" s="213">
        <f t="shared" si="25"/>
        <v>0</v>
      </c>
      <c r="BG144" s="213">
        <f t="shared" si="26"/>
        <v>0</v>
      </c>
      <c r="BH144" s="213">
        <f t="shared" si="27"/>
        <v>0</v>
      </c>
      <c r="BI144" s="213">
        <f t="shared" si="28"/>
        <v>0</v>
      </c>
      <c r="BJ144" s="14" t="s">
        <v>84</v>
      </c>
      <c r="BK144" s="213">
        <f t="shared" si="29"/>
        <v>0</v>
      </c>
      <c r="BL144" s="14" t="s">
        <v>125</v>
      </c>
      <c r="BM144" s="212" t="s">
        <v>308</v>
      </c>
    </row>
    <row r="145" spans="1:65" s="2" customFormat="1" ht="16.5" customHeight="1">
      <c r="A145" s="31"/>
      <c r="B145" s="32"/>
      <c r="C145" s="200" t="s">
        <v>111</v>
      </c>
      <c r="D145" s="200" t="s">
        <v>166</v>
      </c>
      <c r="E145" s="201" t="s">
        <v>216</v>
      </c>
      <c r="F145" s="202" t="s">
        <v>217</v>
      </c>
      <c r="G145" s="203" t="s">
        <v>175</v>
      </c>
      <c r="H145" s="204">
        <v>25</v>
      </c>
      <c r="I145" s="205"/>
      <c r="J145" s="206">
        <f t="shared" si="20"/>
        <v>0</v>
      </c>
      <c r="K145" s="207"/>
      <c r="L145" s="36"/>
      <c r="M145" s="208" t="s">
        <v>1</v>
      </c>
      <c r="N145" s="209" t="s">
        <v>41</v>
      </c>
      <c r="O145" s="68"/>
      <c r="P145" s="210">
        <f t="shared" si="21"/>
        <v>0</v>
      </c>
      <c r="Q145" s="210">
        <v>0</v>
      </c>
      <c r="R145" s="210">
        <f t="shared" si="22"/>
        <v>0</v>
      </c>
      <c r="S145" s="210">
        <v>0</v>
      </c>
      <c r="T145" s="210">
        <f t="shared" si="23"/>
        <v>0</v>
      </c>
      <c r="U145" s="211" t="s">
        <v>1</v>
      </c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2" t="s">
        <v>125</v>
      </c>
      <c r="AT145" s="212" t="s">
        <v>166</v>
      </c>
      <c r="AU145" s="212" t="s">
        <v>86</v>
      </c>
      <c r="AY145" s="14" t="s">
        <v>163</v>
      </c>
      <c r="BE145" s="213">
        <f t="shared" si="24"/>
        <v>0</v>
      </c>
      <c r="BF145" s="213">
        <f t="shared" si="25"/>
        <v>0</v>
      </c>
      <c r="BG145" s="213">
        <f t="shared" si="26"/>
        <v>0</v>
      </c>
      <c r="BH145" s="213">
        <f t="shared" si="27"/>
        <v>0</v>
      </c>
      <c r="BI145" s="213">
        <f t="shared" si="28"/>
        <v>0</v>
      </c>
      <c r="BJ145" s="14" t="s">
        <v>84</v>
      </c>
      <c r="BK145" s="213">
        <f t="shared" si="29"/>
        <v>0</v>
      </c>
      <c r="BL145" s="14" t="s">
        <v>125</v>
      </c>
      <c r="BM145" s="212" t="s">
        <v>309</v>
      </c>
    </row>
    <row r="146" spans="1:65" s="2" customFormat="1" ht="16.5" customHeight="1">
      <c r="A146" s="31"/>
      <c r="B146" s="32"/>
      <c r="C146" s="214" t="s">
        <v>114</v>
      </c>
      <c r="D146" s="214" t="s">
        <v>178</v>
      </c>
      <c r="E146" s="215" t="s">
        <v>219</v>
      </c>
      <c r="F146" s="216" t="s">
        <v>220</v>
      </c>
      <c r="G146" s="217" t="s">
        <v>175</v>
      </c>
      <c r="H146" s="218">
        <v>25</v>
      </c>
      <c r="I146" s="219"/>
      <c r="J146" s="220">
        <f t="shared" si="20"/>
        <v>0</v>
      </c>
      <c r="K146" s="221"/>
      <c r="L146" s="222"/>
      <c r="M146" s="223" t="s">
        <v>1</v>
      </c>
      <c r="N146" s="224" t="s">
        <v>41</v>
      </c>
      <c r="O146" s="68"/>
      <c r="P146" s="210">
        <f t="shared" si="21"/>
        <v>0</v>
      </c>
      <c r="Q146" s="210">
        <v>0</v>
      </c>
      <c r="R146" s="210">
        <f t="shared" si="22"/>
        <v>0</v>
      </c>
      <c r="S146" s="210">
        <v>0</v>
      </c>
      <c r="T146" s="210">
        <f t="shared" si="23"/>
        <v>0</v>
      </c>
      <c r="U146" s="211" t="s">
        <v>1</v>
      </c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2" t="s">
        <v>181</v>
      </c>
      <c r="AT146" s="212" t="s">
        <v>178</v>
      </c>
      <c r="AU146" s="212" t="s">
        <v>86</v>
      </c>
      <c r="AY146" s="14" t="s">
        <v>163</v>
      </c>
      <c r="BE146" s="213">
        <f t="shared" si="24"/>
        <v>0</v>
      </c>
      <c r="BF146" s="213">
        <f t="shared" si="25"/>
        <v>0</v>
      </c>
      <c r="BG146" s="213">
        <f t="shared" si="26"/>
        <v>0</v>
      </c>
      <c r="BH146" s="213">
        <f t="shared" si="27"/>
        <v>0</v>
      </c>
      <c r="BI146" s="213">
        <f t="shared" si="28"/>
        <v>0</v>
      </c>
      <c r="BJ146" s="14" t="s">
        <v>84</v>
      </c>
      <c r="BK146" s="213">
        <f t="shared" si="29"/>
        <v>0</v>
      </c>
      <c r="BL146" s="14" t="s">
        <v>125</v>
      </c>
      <c r="BM146" s="212" t="s">
        <v>310</v>
      </c>
    </row>
    <row r="147" spans="1:65" s="2" customFormat="1" ht="24" customHeight="1">
      <c r="A147" s="31"/>
      <c r="B147" s="32"/>
      <c r="C147" s="200" t="s">
        <v>117</v>
      </c>
      <c r="D147" s="200" t="s">
        <v>166</v>
      </c>
      <c r="E147" s="201" t="s">
        <v>222</v>
      </c>
      <c r="F147" s="202" t="s">
        <v>223</v>
      </c>
      <c r="G147" s="203" t="s">
        <v>175</v>
      </c>
      <c r="H147" s="204">
        <v>37</v>
      </c>
      <c r="I147" s="205"/>
      <c r="J147" s="206">
        <f t="shared" si="20"/>
        <v>0</v>
      </c>
      <c r="K147" s="207"/>
      <c r="L147" s="36"/>
      <c r="M147" s="208" t="s">
        <v>1</v>
      </c>
      <c r="N147" s="209" t="s">
        <v>41</v>
      </c>
      <c r="O147" s="68"/>
      <c r="P147" s="210">
        <f t="shared" si="21"/>
        <v>0</v>
      </c>
      <c r="Q147" s="210">
        <v>2.0000000000000001E-4</v>
      </c>
      <c r="R147" s="210">
        <f t="shared" si="22"/>
        <v>7.4000000000000003E-3</v>
      </c>
      <c r="S147" s="210">
        <v>0</v>
      </c>
      <c r="T147" s="210">
        <f t="shared" si="23"/>
        <v>0</v>
      </c>
      <c r="U147" s="211" t="s">
        <v>1</v>
      </c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2" t="s">
        <v>125</v>
      </c>
      <c r="AT147" s="212" t="s">
        <v>166</v>
      </c>
      <c r="AU147" s="212" t="s">
        <v>86</v>
      </c>
      <c r="AY147" s="14" t="s">
        <v>163</v>
      </c>
      <c r="BE147" s="213">
        <f t="shared" si="24"/>
        <v>0</v>
      </c>
      <c r="BF147" s="213">
        <f t="shared" si="25"/>
        <v>0</v>
      </c>
      <c r="BG147" s="213">
        <f t="shared" si="26"/>
        <v>0</v>
      </c>
      <c r="BH147" s="213">
        <f t="shared" si="27"/>
        <v>0</v>
      </c>
      <c r="BI147" s="213">
        <f t="shared" si="28"/>
        <v>0</v>
      </c>
      <c r="BJ147" s="14" t="s">
        <v>84</v>
      </c>
      <c r="BK147" s="213">
        <f t="shared" si="29"/>
        <v>0</v>
      </c>
      <c r="BL147" s="14" t="s">
        <v>125</v>
      </c>
      <c r="BM147" s="212" t="s">
        <v>311</v>
      </c>
    </row>
    <row r="148" spans="1:65" s="2" customFormat="1" ht="24" customHeight="1">
      <c r="A148" s="31"/>
      <c r="B148" s="32"/>
      <c r="C148" s="200" t="s">
        <v>120</v>
      </c>
      <c r="D148" s="200" t="s">
        <v>166</v>
      </c>
      <c r="E148" s="201" t="s">
        <v>225</v>
      </c>
      <c r="F148" s="202" t="s">
        <v>226</v>
      </c>
      <c r="G148" s="203" t="s">
        <v>175</v>
      </c>
      <c r="H148" s="204">
        <v>37</v>
      </c>
      <c r="I148" s="205"/>
      <c r="J148" s="206">
        <f t="shared" si="20"/>
        <v>0</v>
      </c>
      <c r="K148" s="207"/>
      <c r="L148" s="36"/>
      <c r="M148" s="208" t="s">
        <v>1</v>
      </c>
      <c r="N148" s="209" t="s">
        <v>41</v>
      </c>
      <c r="O148" s="68"/>
      <c r="P148" s="210">
        <f t="shared" si="21"/>
        <v>0</v>
      </c>
      <c r="Q148" s="210">
        <v>2.9E-4</v>
      </c>
      <c r="R148" s="210">
        <f t="shared" si="22"/>
        <v>1.073E-2</v>
      </c>
      <c r="S148" s="210">
        <v>0</v>
      </c>
      <c r="T148" s="210">
        <f t="shared" si="23"/>
        <v>0</v>
      </c>
      <c r="U148" s="211" t="s">
        <v>1</v>
      </c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2" t="s">
        <v>125</v>
      </c>
      <c r="AT148" s="212" t="s">
        <v>166</v>
      </c>
      <c r="AU148" s="212" t="s">
        <v>86</v>
      </c>
      <c r="AY148" s="14" t="s">
        <v>163</v>
      </c>
      <c r="BE148" s="213">
        <f t="shared" si="24"/>
        <v>0</v>
      </c>
      <c r="BF148" s="213">
        <f t="shared" si="25"/>
        <v>0</v>
      </c>
      <c r="BG148" s="213">
        <f t="shared" si="26"/>
        <v>0</v>
      </c>
      <c r="BH148" s="213">
        <f t="shared" si="27"/>
        <v>0</v>
      </c>
      <c r="BI148" s="213">
        <f t="shared" si="28"/>
        <v>0</v>
      </c>
      <c r="BJ148" s="14" t="s">
        <v>84</v>
      </c>
      <c r="BK148" s="213">
        <f t="shared" si="29"/>
        <v>0</v>
      </c>
      <c r="BL148" s="14" t="s">
        <v>125</v>
      </c>
      <c r="BM148" s="212" t="s">
        <v>312</v>
      </c>
    </row>
    <row r="149" spans="1:65" s="12" customFormat="1" ht="25.9" customHeight="1">
      <c r="B149" s="184"/>
      <c r="C149" s="185"/>
      <c r="D149" s="186" t="s">
        <v>75</v>
      </c>
      <c r="E149" s="187" t="s">
        <v>228</v>
      </c>
      <c r="F149" s="187" t="s">
        <v>229</v>
      </c>
      <c r="G149" s="185"/>
      <c r="H149" s="185"/>
      <c r="I149" s="188"/>
      <c r="J149" s="189">
        <f>BK149</f>
        <v>0</v>
      </c>
      <c r="K149" s="185"/>
      <c r="L149" s="190"/>
      <c r="M149" s="191"/>
      <c r="N149" s="192"/>
      <c r="O149" s="192"/>
      <c r="P149" s="193">
        <f>P150+P152</f>
        <v>0</v>
      </c>
      <c r="Q149" s="192"/>
      <c r="R149" s="193">
        <f>R150+R152</f>
        <v>0</v>
      </c>
      <c r="S149" s="192"/>
      <c r="T149" s="193">
        <f>T150+T152</f>
        <v>0</v>
      </c>
      <c r="U149" s="194"/>
      <c r="AR149" s="195" t="s">
        <v>192</v>
      </c>
      <c r="AT149" s="196" t="s">
        <v>75</v>
      </c>
      <c r="AU149" s="196" t="s">
        <v>76</v>
      </c>
      <c r="AY149" s="195" t="s">
        <v>163</v>
      </c>
      <c r="BK149" s="197">
        <f>BK150+BK152</f>
        <v>0</v>
      </c>
    </row>
    <row r="150" spans="1:65" s="12" customFormat="1" ht="22.9" customHeight="1">
      <c r="B150" s="184"/>
      <c r="C150" s="185"/>
      <c r="D150" s="186" t="s">
        <v>75</v>
      </c>
      <c r="E150" s="198" t="s">
        <v>230</v>
      </c>
      <c r="F150" s="198" t="s">
        <v>231</v>
      </c>
      <c r="G150" s="185"/>
      <c r="H150" s="185"/>
      <c r="I150" s="188"/>
      <c r="J150" s="199">
        <f>BK150</f>
        <v>0</v>
      </c>
      <c r="K150" s="185"/>
      <c r="L150" s="190"/>
      <c r="M150" s="191"/>
      <c r="N150" s="192"/>
      <c r="O150" s="192"/>
      <c r="P150" s="193">
        <f>P151</f>
        <v>0</v>
      </c>
      <c r="Q150" s="192"/>
      <c r="R150" s="193">
        <f>R151</f>
        <v>0</v>
      </c>
      <c r="S150" s="192"/>
      <c r="T150" s="193">
        <f>T151</f>
        <v>0</v>
      </c>
      <c r="U150" s="194"/>
      <c r="AR150" s="195" t="s">
        <v>192</v>
      </c>
      <c r="AT150" s="196" t="s">
        <v>75</v>
      </c>
      <c r="AU150" s="196" t="s">
        <v>84</v>
      </c>
      <c r="AY150" s="195" t="s">
        <v>163</v>
      </c>
      <c r="BK150" s="197">
        <f>BK151</f>
        <v>0</v>
      </c>
    </row>
    <row r="151" spans="1:65" s="2" customFormat="1" ht="16.5" customHeight="1">
      <c r="A151" s="31"/>
      <c r="B151" s="32"/>
      <c r="C151" s="200" t="s">
        <v>8</v>
      </c>
      <c r="D151" s="200" t="s">
        <v>166</v>
      </c>
      <c r="E151" s="201" t="s">
        <v>232</v>
      </c>
      <c r="F151" s="202" t="s">
        <v>231</v>
      </c>
      <c r="G151" s="203" t="s">
        <v>233</v>
      </c>
      <c r="H151" s="225"/>
      <c r="I151" s="205"/>
      <c r="J151" s="206">
        <f>ROUND(I151*H151,2)</f>
        <v>0</v>
      </c>
      <c r="K151" s="207"/>
      <c r="L151" s="36"/>
      <c r="M151" s="208" t="s">
        <v>1</v>
      </c>
      <c r="N151" s="209" t="s">
        <v>41</v>
      </c>
      <c r="O151" s="68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0">
        <f>S151*H151</f>
        <v>0</v>
      </c>
      <c r="U151" s="211" t="s">
        <v>1</v>
      </c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2" t="s">
        <v>234</v>
      </c>
      <c r="AT151" s="212" t="s">
        <v>166</v>
      </c>
      <c r="AU151" s="212" t="s">
        <v>86</v>
      </c>
      <c r="AY151" s="14" t="s">
        <v>163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4" t="s">
        <v>84</v>
      </c>
      <c r="BK151" s="213">
        <f>ROUND(I151*H151,2)</f>
        <v>0</v>
      </c>
      <c r="BL151" s="14" t="s">
        <v>234</v>
      </c>
      <c r="BM151" s="212" t="s">
        <v>313</v>
      </c>
    </row>
    <row r="152" spans="1:65" s="12" customFormat="1" ht="22.9" customHeight="1">
      <c r="B152" s="184"/>
      <c r="C152" s="185"/>
      <c r="D152" s="186" t="s">
        <v>75</v>
      </c>
      <c r="E152" s="198" t="s">
        <v>236</v>
      </c>
      <c r="F152" s="198" t="s">
        <v>237</v>
      </c>
      <c r="G152" s="185"/>
      <c r="H152" s="185"/>
      <c r="I152" s="188"/>
      <c r="J152" s="199">
        <f>BK152</f>
        <v>0</v>
      </c>
      <c r="K152" s="185"/>
      <c r="L152" s="190"/>
      <c r="M152" s="191"/>
      <c r="N152" s="192"/>
      <c r="O152" s="192"/>
      <c r="P152" s="193">
        <f>P153</f>
        <v>0</v>
      </c>
      <c r="Q152" s="192"/>
      <c r="R152" s="193">
        <f>R153</f>
        <v>0</v>
      </c>
      <c r="S152" s="192"/>
      <c r="T152" s="193">
        <f>T153</f>
        <v>0</v>
      </c>
      <c r="U152" s="194"/>
      <c r="AR152" s="195" t="s">
        <v>192</v>
      </c>
      <c r="AT152" s="196" t="s">
        <v>75</v>
      </c>
      <c r="AU152" s="196" t="s">
        <v>84</v>
      </c>
      <c r="AY152" s="195" t="s">
        <v>163</v>
      </c>
      <c r="BK152" s="197">
        <f>BK153</f>
        <v>0</v>
      </c>
    </row>
    <row r="153" spans="1:65" s="2" customFormat="1" ht="16.5" customHeight="1">
      <c r="A153" s="31"/>
      <c r="B153" s="32"/>
      <c r="C153" s="200" t="s">
        <v>125</v>
      </c>
      <c r="D153" s="200" t="s">
        <v>166</v>
      </c>
      <c r="E153" s="201" t="s">
        <v>238</v>
      </c>
      <c r="F153" s="202" t="s">
        <v>239</v>
      </c>
      <c r="G153" s="203" t="s">
        <v>233</v>
      </c>
      <c r="H153" s="225"/>
      <c r="I153" s="205"/>
      <c r="J153" s="206">
        <f>ROUND(I153*H153,2)</f>
        <v>0</v>
      </c>
      <c r="K153" s="207"/>
      <c r="L153" s="36"/>
      <c r="M153" s="226" t="s">
        <v>1</v>
      </c>
      <c r="N153" s="227" t="s">
        <v>41</v>
      </c>
      <c r="O153" s="228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29">
        <f>S153*H153</f>
        <v>0</v>
      </c>
      <c r="U153" s="230" t="s">
        <v>1</v>
      </c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2" t="s">
        <v>234</v>
      </c>
      <c r="AT153" s="212" t="s">
        <v>166</v>
      </c>
      <c r="AU153" s="212" t="s">
        <v>86</v>
      </c>
      <c r="AY153" s="14" t="s">
        <v>163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4" t="s">
        <v>84</v>
      </c>
      <c r="BK153" s="213">
        <f>ROUND(I153*H153,2)</f>
        <v>0</v>
      </c>
      <c r="BL153" s="14" t="s">
        <v>234</v>
      </c>
      <c r="BM153" s="212" t="s">
        <v>314</v>
      </c>
    </row>
    <row r="154" spans="1:65" s="2" customFormat="1" ht="6.95" customHeight="1">
      <c r="A154" s="31"/>
      <c r="B154" s="51"/>
      <c r="C154" s="52"/>
      <c r="D154" s="52"/>
      <c r="E154" s="52"/>
      <c r="F154" s="52"/>
      <c r="G154" s="52"/>
      <c r="H154" s="52"/>
      <c r="I154" s="149"/>
      <c r="J154" s="52"/>
      <c r="K154" s="52"/>
      <c r="L154" s="36"/>
      <c r="M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</row>
  </sheetData>
  <sheetProtection algorithmName="SHA-512" hashValue="DHoSOgzp0o88EolnIj4AuCVBImthYdpLV23O/rFcSXXXHo1ge8u1YrzoDDvtFMP5N/sexIHhgCheR1/kTDYXag==" saltValue="WEnxTdJpgbCKP34ReJut5pndkSHJVJYeUaxBWIp9quIw4FqSocSuFBRoe4xVqYSgJXdv85IWcwe6RjUZZeKzyg==" spinCount="100000" sheet="1" objects="1" scenarios="1" formatColumns="0" formatRows="0" autoFilter="0"/>
  <autoFilter ref="C123:K153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52"/>
  <sheetViews>
    <sheetView showGridLines="0" topLeftCell="A115" workbookViewId="0">
      <selection activeCell="A95" sqref="A9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98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315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ROUND((SUM(BE124:BE151)),  2)</f>
        <v>0</v>
      </c>
      <c r="G33" s="31"/>
      <c r="H33" s="31"/>
      <c r="I33" s="128">
        <v>0.21</v>
      </c>
      <c r="J33" s="127">
        <f>ROUND(((SUM(BE124:BE151))*I33),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ROUND((SUM(BF124:BF151)),  2)</f>
        <v>0</v>
      </c>
      <c r="G34" s="31"/>
      <c r="H34" s="31"/>
      <c r="I34" s="128">
        <v>0.15</v>
      </c>
      <c r="J34" s="127">
        <f>ROUND(((SUM(BF124:BF151))*I34),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ROUND((SUM(BG124:BG151)),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ROUND((SUM(BH124:BH151)),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ROUND((SUM(BI124:BI151)),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06 - Místnost č. 407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J125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140</v>
      </c>
      <c r="E98" s="168"/>
      <c r="F98" s="168"/>
      <c r="G98" s="168"/>
      <c r="H98" s="168"/>
      <c r="I98" s="169"/>
      <c r="J98" s="170">
        <f>J126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141</v>
      </c>
      <c r="E99" s="168"/>
      <c r="F99" s="168"/>
      <c r="G99" s="168"/>
      <c r="H99" s="168"/>
      <c r="I99" s="169"/>
      <c r="J99" s="170">
        <f>J128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142</v>
      </c>
      <c r="E100" s="168"/>
      <c r="F100" s="168"/>
      <c r="G100" s="168"/>
      <c r="H100" s="168"/>
      <c r="I100" s="169"/>
      <c r="J100" s="170">
        <f>J133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143</v>
      </c>
      <c r="E101" s="168"/>
      <c r="F101" s="168"/>
      <c r="G101" s="168"/>
      <c r="H101" s="168"/>
      <c r="I101" s="169"/>
      <c r="J101" s="170">
        <f>J140</f>
        <v>0</v>
      </c>
      <c r="K101" s="166"/>
      <c r="L101" s="171"/>
    </row>
    <row r="102" spans="1:31" s="9" customFormat="1" ht="24.95" customHeight="1">
      <c r="B102" s="158"/>
      <c r="C102" s="159"/>
      <c r="D102" s="160" t="s">
        <v>144</v>
      </c>
      <c r="E102" s="161"/>
      <c r="F102" s="161"/>
      <c r="G102" s="161"/>
      <c r="H102" s="161"/>
      <c r="I102" s="162"/>
      <c r="J102" s="163">
        <f>J147</f>
        <v>0</v>
      </c>
      <c r="K102" s="159"/>
      <c r="L102" s="164"/>
    </row>
    <row r="103" spans="1:31" s="10" customFormat="1" ht="19.899999999999999" customHeight="1">
      <c r="B103" s="165"/>
      <c r="C103" s="166"/>
      <c r="D103" s="167" t="s">
        <v>145</v>
      </c>
      <c r="E103" s="168"/>
      <c r="F103" s="168"/>
      <c r="G103" s="168"/>
      <c r="H103" s="168"/>
      <c r="I103" s="169"/>
      <c r="J103" s="170">
        <f>J148</f>
        <v>0</v>
      </c>
      <c r="K103" s="166"/>
      <c r="L103" s="171"/>
    </row>
    <row r="104" spans="1:31" s="10" customFormat="1" ht="19.899999999999999" customHeight="1">
      <c r="B104" s="165"/>
      <c r="C104" s="166"/>
      <c r="D104" s="167" t="s">
        <v>146</v>
      </c>
      <c r="E104" s="168"/>
      <c r="F104" s="168"/>
      <c r="G104" s="168"/>
      <c r="H104" s="168"/>
      <c r="I104" s="169"/>
      <c r="J104" s="170">
        <f>J150</f>
        <v>0</v>
      </c>
      <c r="K104" s="166"/>
      <c r="L104" s="171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149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152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147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3" t="str">
        <f>E7</f>
        <v>STAVEBNÍ ÚPRAVY - VŠE FM J. HRADEC</v>
      </c>
      <c r="F114" s="274"/>
      <c r="G114" s="274"/>
      <c r="H114" s="274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132</v>
      </c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54" t="str">
        <f>E9</f>
        <v>06 - Místnost č. 407</v>
      </c>
      <c r="F116" s="272"/>
      <c r="G116" s="272"/>
      <c r="H116" s="272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>VŠE FM J. HRADEC, JAROŠOVSKÁ 117/II</v>
      </c>
      <c r="G118" s="33"/>
      <c r="H118" s="33"/>
      <c r="I118" s="114" t="s">
        <v>22</v>
      </c>
      <c r="J118" s="63">
        <f>IF(J12="","",J12)</f>
        <v>0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3"/>
      <c r="E120" s="33"/>
      <c r="F120" s="24" t="str">
        <f>E15</f>
        <v xml:space="preserve"> </v>
      </c>
      <c r="G120" s="33"/>
      <c r="H120" s="33"/>
      <c r="I120" s="114" t="s">
        <v>29</v>
      </c>
      <c r="J120" s="29" t="str">
        <f>E21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7.95" customHeight="1">
      <c r="A121" s="31"/>
      <c r="B121" s="32"/>
      <c r="C121" s="26" t="s">
        <v>27</v>
      </c>
      <c r="D121" s="33"/>
      <c r="E121" s="33"/>
      <c r="F121" s="24" t="str">
        <f>IF(E18="","",E18)</f>
        <v>Vyplň údaj</v>
      </c>
      <c r="G121" s="33"/>
      <c r="H121" s="33"/>
      <c r="I121" s="114" t="s">
        <v>31</v>
      </c>
      <c r="J121" s="29" t="str">
        <f>E24</f>
        <v/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72"/>
      <c r="B123" s="173"/>
      <c r="C123" s="174" t="s">
        <v>148</v>
      </c>
      <c r="D123" s="175" t="s">
        <v>61</v>
      </c>
      <c r="E123" s="175" t="s">
        <v>57</v>
      </c>
      <c r="F123" s="175" t="s">
        <v>58</v>
      </c>
      <c r="G123" s="175" t="s">
        <v>149</v>
      </c>
      <c r="H123" s="175" t="s">
        <v>150</v>
      </c>
      <c r="I123" s="176" t="s">
        <v>151</v>
      </c>
      <c r="J123" s="177" t="s">
        <v>136</v>
      </c>
      <c r="K123" s="178" t="s">
        <v>152</v>
      </c>
      <c r="L123" s="179"/>
      <c r="M123" s="72" t="s">
        <v>1</v>
      </c>
      <c r="N123" s="73" t="s">
        <v>40</v>
      </c>
      <c r="O123" s="73" t="s">
        <v>153</v>
      </c>
      <c r="P123" s="73" t="s">
        <v>154</v>
      </c>
      <c r="Q123" s="73" t="s">
        <v>155</v>
      </c>
      <c r="R123" s="73" t="s">
        <v>156</v>
      </c>
      <c r="S123" s="73" t="s">
        <v>157</v>
      </c>
      <c r="T123" s="73" t="s">
        <v>158</v>
      </c>
      <c r="U123" s="74" t="s">
        <v>159</v>
      </c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2" customFormat="1" ht="22.9" customHeight="1">
      <c r="A124" s="31"/>
      <c r="B124" s="32"/>
      <c r="C124" s="79" t="s">
        <v>160</v>
      </c>
      <c r="D124" s="33"/>
      <c r="E124" s="33"/>
      <c r="F124" s="33"/>
      <c r="G124" s="33"/>
      <c r="H124" s="33"/>
      <c r="I124" s="112"/>
      <c r="J124" s="180">
        <f>BK124</f>
        <v>0</v>
      </c>
      <c r="K124" s="33"/>
      <c r="L124" s="36"/>
      <c r="M124" s="75"/>
      <c r="N124" s="181"/>
      <c r="O124" s="76"/>
      <c r="P124" s="182">
        <f>P125+P147</f>
        <v>0</v>
      </c>
      <c r="Q124" s="76"/>
      <c r="R124" s="182">
        <f>R125+R147</f>
        <v>0.90928500000000001</v>
      </c>
      <c r="S124" s="76"/>
      <c r="T124" s="182">
        <f>T125+T147</f>
        <v>0.1125</v>
      </c>
      <c r="U124" s="77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75</v>
      </c>
      <c r="AU124" s="14" t="s">
        <v>138</v>
      </c>
      <c r="BK124" s="183">
        <f>BK125+BK147</f>
        <v>0</v>
      </c>
    </row>
    <row r="125" spans="1:65" s="12" customFormat="1" ht="25.9" customHeight="1">
      <c r="B125" s="184"/>
      <c r="C125" s="185"/>
      <c r="D125" s="186" t="s">
        <v>75</v>
      </c>
      <c r="E125" s="187" t="s">
        <v>161</v>
      </c>
      <c r="F125" s="187" t="s">
        <v>162</v>
      </c>
      <c r="G125" s="185"/>
      <c r="H125" s="185"/>
      <c r="I125" s="188"/>
      <c r="J125" s="189">
        <f>BK125</f>
        <v>0</v>
      </c>
      <c r="K125" s="185"/>
      <c r="L125" s="190"/>
      <c r="M125" s="191"/>
      <c r="N125" s="192"/>
      <c r="O125" s="192"/>
      <c r="P125" s="193">
        <f>P126+P128+P133+P140</f>
        <v>0</v>
      </c>
      <c r="Q125" s="192"/>
      <c r="R125" s="193">
        <f>R126+R128+R133+R140</f>
        <v>0.90928500000000001</v>
      </c>
      <c r="S125" s="192"/>
      <c r="T125" s="193">
        <f>T126+T128+T133+T140</f>
        <v>0.1125</v>
      </c>
      <c r="U125" s="194"/>
      <c r="AR125" s="195" t="s">
        <v>86</v>
      </c>
      <c r="AT125" s="196" t="s">
        <v>75</v>
      </c>
      <c r="AU125" s="196" t="s">
        <v>76</v>
      </c>
      <c r="AY125" s="195" t="s">
        <v>163</v>
      </c>
      <c r="BK125" s="197">
        <f>BK126+BK128+BK133+BK140</f>
        <v>0</v>
      </c>
    </row>
    <row r="126" spans="1:65" s="12" customFormat="1" ht="22.9" customHeight="1">
      <c r="B126" s="184"/>
      <c r="C126" s="185"/>
      <c r="D126" s="186" t="s">
        <v>75</v>
      </c>
      <c r="E126" s="198" t="s">
        <v>164</v>
      </c>
      <c r="F126" s="198" t="s">
        <v>165</v>
      </c>
      <c r="G126" s="185"/>
      <c r="H126" s="185"/>
      <c r="I126" s="188"/>
      <c r="J126" s="199">
        <f>BK126</f>
        <v>0</v>
      </c>
      <c r="K126" s="185"/>
      <c r="L126" s="190"/>
      <c r="M126" s="191"/>
      <c r="N126" s="192"/>
      <c r="O126" s="192"/>
      <c r="P126" s="193">
        <f>P127</f>
        <v>0</v>
      </c>
      <c r="Q126" s="192"/>
      <c r="R126" s="193">
        <f>R127</f>
        <v>0</v>
      </c>
      <c r="S126" s="192"/>
      <c r="T126" s="193">
        <f>T127</f>
        <v>0</v>
      </c>
      <c r="U126" s="194"/>
      <c r="AR126" s="195" t="s">
        <v>86</v>
      </c>
      <c r="AT126" s="196" t="s">
        <v>75</v>
      </c>
      <c r="AU126" s="196" t="s">
        <v>84</v>
      </c>
      <c r="AY126" s="195" t="s">
        <v>163</v>
      </c>
      <c r="BK126" s="197">
        <f>BK127</f>
        <v>0</v>
      </c>
    </row>
    <row r="127" spans="1:65" s="2" customFormat="1" ht="16.5" customHeight="1">
      <c r="A127" s="31"/>
      <c r="B127" s="32"/>
      <c r="C127" s="200" t="s">
        <v>84</v>
      </c>
      <c r="D127" s="200" t="s">
        <v>166</v>
      </c>
      <c r="E127" s="201" t="s">
        <v>167</v>
      </c>
      <c r="F127" s="202" t="s">
        <v>168</v>
      </c>
      <c r="G127" s="203" t="s">
        <v>169</v>
      </c>
      <c r="H127" s="204">
        <v>1</v>
      </c>
      <c r="I127" s="205"/>
      <c r="J127" s="206">
        <f>ROUND(I127*H127,2)</f>
        <v>0</v>
      </c>
      <c r="K127" s="207"/>
      <c r="L127" s="36"/>
      <c r="M127" s="208" t="s">
        <v>1</v>
      </c>
      <c r="N127" s="209" t="s">
        <v>41</v>
      </c>
      <c r="O127" s="68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0">
        <f>S127*H127</f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125</v>
      </c>
      <c r="AT127" s="212" t="s">
        <v>166</v>
      </c>
      <c r="AU127" s="212" t="s">
        <v>86</v>
      </c>
      <c r="AY127" s="14" t="s">
        <v>163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84</v>
      </c>
      <c r="BK127" s="213">
        <f>ROUND(I127*H127,2)</f>
        <v>0</v>
      </c>
      <c r="BL127" s="14" t="s">
        <v>125</v>
      </c>
      <c r="BM127" s="212" t="s">
        <v>316</v>
      </c>
    </row>
    <row r="128" spans="1:65" s="12" customFormat="1" ht="22.9" customHeight="1">
      <c r="B128" s="184"/>
      <c r="C128" s="185"/>
      <c r="D128" s="186" t="s">
        <v>75</v>
      </c>
      <c r="E128" s="198" t="s">
        <v>171</v>
      </c>
      <c r="F128" s="198" t="s">
        <v>172</v>
      </c>
      <c r="G128" s="185"/>
      <c r="H128" s="185"/>
      <c r="I128" s="188"/>
      <c r="J128" s="199">
        <f>BK128</f>
        <v>0</v>
      </c>
      <c r="K128" s="185"/>
      <c r="L128" s="190"/>
      <c r="M128" s="191"/>
      <c r="N128" s="192"/>
      <c r="O128" s="192"/>
      <c r="P128" s="193">
        <f>SUM(P129:P132)</f>
        <v>0</v>
      </c>
      <c r="Q128" s="192"/>
      <c r="R128" s="193">
        <f>SUM(R129:R132)</f>
        <v>0.43679999999999997</v>
      </c>
      <c r="S128" s="192"/>
      <c r="T128" s="193">
        <f>SUM(T129:T132)</f>
        <v>0</v>
      </c>
      <c r="U128" s="194"/>
      <c r="AR128" s="195" t="s">
        <v>86</v>
      </c>
      <c r="AT128" s="196" t="s">
        <v>75</v>
      </c>
      <c r="AU128" s="196" t="s">
        <v>84</v>
      </c>
      <c r="AY128" s="195" t="s">
        <v>163</v>
      </c>
      <c r="BK128" s="197">
        <f>SUM(BK129:BK132)</f>
        <v>0</v>
      </c>
    </row>
    <row r="129" spans="1:65" s="2" customFormat="1" ht="24" customHeight="1">
      <c r="A129" s="31"/>
      <c r="B129" s="32"/>
      <c r="C129" s="200" t="s">
        <v>187</v>
      </c>
      <c r="D129" s="200" t="s">
        <v>166</v>
      </c>
      <c r="E129" s="201" t="s">
        <v>173</v>
      </c>
      <c r="F129" s="202" t="s">
        <v>174</v>
      </c>
      <c r="G129" s="203" t="s">
        <v>175</v>
      </c>
      <c r="H129" s="204">
        <v>40</v>
      </c>
      <c r="I129" s="205"/>
      <c r="J129" s="206">
        <f>ROUND(I129*H129,2)</f>
        <v>0</v>
      </c>
      <c r="K129" s="207"/>
      <c r="L129" s="36"/>
      <c r="M129" s="208" t="s">
        <v>1</v>
      </c>
      <c r="N129" s="209" t="s">
        <v>41</v>
      </c>
      <c r="O129" s="68"/>
      <c r="P129" s="210">
        <f>O129*H129</f>
        <v>0</v>
      </c>
      <c r="Q129" s="210">
        <v>7.5000000000000002E-4</v>
      </c>
      <c r="R129" s="210">
        <f>Q129*H129</f>
        <v>0.03</v>
      </c>
      <c r="S129" s="210">
        <v>0</v>
      </c>
      <c r="T129" s="210">
        <f>S129*H129</f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125</v>
      </c>
      <c r="AT129" s="212" t="s">
        <v>166</v>
      </c>
      <c r="AU129" s="212" t="s">
        <v>86</v>
      </c>
      <c r="AY129" s="14" t="s">
        <v>163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84</v>
      </c>
      <c r="BK129" s="213">
        <f>ROUND(I129*H129,2)</f>
        <v>0</v>
      </c>
      <c r="BL129" s="14" t="s">
        <v>125</v>
      </c>
      <c r="BM129" s="212" t="s">
        <v>317</v>
      </c>
    </row>
    <row r="130" spans="1:65" s="2" customFormat="1" ht="16.5" customHeight="1">
      <c r="A130" s="31"/>
      <c r="B130" s="32"/>
      <c r="C130" s="214" t="s">
        <v>192</v>
      </c>
      <c r="D130" s="214" t="s">
        <v>178</v>
      </c>
      <c r="E130" s="215" t="s">
        <v>179</v>
      </c>
      <c r="F130" s="216" t="s">
        <v>180</v>
      </c>
      <c r="G130" s="217" t="s">
        <v>175</v>
      </c>
      <c r="H130" s="218">
        <v>45.2</v>
      </c>
      <c r="I130" s="219"/>
      <c r="J130" s="220">
        <f>ROUND(I130*H130,2)</f>
        <v>0</v>
      </c>
      <c r="K130" s="221"/>
      <c r="L130" s="222"/>
      <c r="M130" s="223" t="s">
        <v>1</v>
      </c>
      <c r="N130" s="224" t="s">
        <v>41</v>
      </c>
      <c r="O130" s="68"/>
      <c r="P130" s="210">
        <f>O130*H130</f>
        <v>0</v>
      </c>
      <c r="Q130" s="210">
        <v>8.9999999999999993E-3</v>
      </c>
      <c r="R130" s="210">
        <f>Q130*H130</f>
        <v>0.40679999999999999</v>
      </c>
      <c r="S130" s="210">
        <v>0</v>
      </c>
      <c r="T130" s="210">
        <f>S130*H130</f>
        <v>0</v>
      </c>
      <c r="U130" s="211" t="s">
        <v>1</v>
      </c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2" t="s">
        <v>181</v>
      </c>
      <c r="AT130" s="212" t="s">
        <v>178</v>
      </c>
      <c r="AU130" s="212" t="s">
        <v>86</v>
      </c>
      <c r="AY130" s="14" t="s">
        <v>163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84</v>
      </c>
      <c r="BK130" s="213">
        <f>ROUND(I130*H130,2)</f>
        <v>0</v>
      </c>
      <c r="BL130" s="14" t="s">
        <v>125</v>
      </c>
      <c r="BM130" s="212" t="s">
        <v>318</v>
      </c>
    </row>
    <row r="131" spans="1:65" s="2" customFormat="1" ht="24" customHeight="1">
      <c r="A131" s="31"/>
      <c r="B131" s="32"/>
      <c r="C131" s="200" t="s">
        <v>293</v>
      </c>
      <c r="D131" s="200" t="s">
        <v>166</v>
      </c>
      <c r="E131" s="201" t="s">
        <v>188</v>
      </c>
      <c r="F131" s="202" t="s">
        <v>189</v>
      </c>
      <c r="G131" s="203" t="s">
        <v>190</v>
      </c>
      <c r="H131" s="204">
        <v>0.437</v>
      </c>
      <c r="I131" s="205"/>
      <c r="J131" s="206">
        <f>ROUND(I131*H131,2)</f>
        <v>0</v>
      </c>
      <c r="K131" s="207"/>
      <c r="L131" s="36"/>
      <c r="M131" s="208" t="s">
        <v>1</v>
      </c>
      <c r="N131" s="209" t="s">
        <v>41</v>
      </c>
      <c r="O131" s="68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0">
        <f>S131*H131</f>
        <v>0</v>
      </c>
      <c r="U131" s="211" t="s">
        <v>1</v>
      </c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2" t="s">
        <v>125</v>
      </c>
      <c r="AT131" s="212" t="s">
        <v>166</v>
      </c>
      <c r="AU131" s="212" t="s">
        <v>86</v>
      </c>
      <c r="AY131" s="14" t="s">
        <v>163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84</v>
      </c>
      <c r="BK131" s="213">
        <f>ROUND(I131*H131,2)</f>
        <v>0</v>
      </c>
      <c r="BL131" s="14" t="s">
        <v>125</v>
      </c>
      <c r="BM131" s="212" t="s">
        <v>319</v>
      </c>
    </row>
    <row r="132" spans="1:65" s="2" customFormat="1" ht="24" customHeight="1">
      <c r="A132" s="31"/>
      <c r="B132" s="32"/>
      <c r="C132" s="200" t="s">
        <v>297</v>
      </c>
      <c r="D132" s="200" t="s">
        <v>166</v>
      </c>
      <c r="E132" s="201" t="s">
        <v>193</v>
      </c>
      <c r="F132" s="202" t="s">
        <v>194</v>
      </c>
      <c r="G132" s="203" t="s">
        <v>190</v>
      </c>
      <c r="H132" s="204">
        <v>0.437</v>
      </c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125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125</v>
      </c>
      <c r="BM132" s="212" t="s">
        <v>320</v>
      </c>
    </row>
    <row r="133" spans="1:65" s="12" customFormat="1" ht="22.9" customHeight="1">
      <c r="B133" s="184"/>
      <c r="C133" s="185"/>
      <c r="D133" s="186" t="s">
        <v>75</v>
      </c>
      <c r="E133" s="198" t="s">
        <v>196</v>
      </c>
      <c r="F133" s="198" t="s">
        <v>197</v>
      </c>
      <c r="G133" s="185"/>
      <c r="H133" s="185"/>
      <c r="I133" s="188"/>
      <c r="J133" s="199">
        <f>BK133</f>
        <v>0</v>
      </c>
      <c r="K133" s="185"/>
      <c r="L133" s="190"/>
      <c r="M133" s="191"/>
      <c r="N133" s="192"/>
      <c r="O133" s="192"/>
      <c r="P133" s="193">
        <f>SUM(P134:P139)</f>
        <v>0</v>
      </c>
      <c r="Q133" s="192"/>
      <c r="R133" s="193">
        <f>SUM(R134:R139)</f>
        <v>0.45288500000000004</v>
      </c>
      <c r="S133" s="192"/>
      <c r="T133" s="193">
        <f>SUM(T134:T139)</f>
        <v>0.1125</v>
      </c>
      <c r="U133" s="194"/>
      <c r="AR133" s="195" t="s">
        <v>86</v>
      </c>
      <c r="AT133" s="196" t="s">
        <v>75</v>
      </c>
      <c r="AU133" s="196" t="s">
        <v>84</v>
      </c>
      <c r="AY133" s="195" t="s">
        <v>163</v>
      </c>
      <c r="BK133" s="197">
        <f>SUM(BK134:BK139)</f>
        <v>0</v>
      </c>
    </row>
    <row r="134" spans="1:65" s="2" customFormat="1" ht="24" customHeight="1">
      <c r="A134" s="31"/>
      <c r="B134" s="32"/>
      <c r="C134" s="200" t="s">
        <v>211</v>
      </c>
      <c r="D134" s="200" t="s">
        <v>166</v>
      </c>
      <c r="E134" s="201" t="s">
        <v>290</v>
      </c>
      <c r="F134" s="202" t="s">
        <v>291</v>
      </c>
      <c r="G134" s="203" t="s">
        <v>175</v>
      </c>
      <c r="H134" s="204">
        <v>45</v>
      </c>
      <c r="I134" s="205"/>
      <c r="J134" s="206">
        <f t="shared" ref="J134:J139" si="0">ROUND(I134*H134,2)</f>
        <v>0</v>
      </c>
      <c r="K134" s="207"/>
      <c r="L134" s="36"/>
      <c r="M134" s="208" t="s">
        <v>1</v>
      </c>
      <c r="N134" s="209" t="s">
        <v>41</v>
      </c>
      <c r="O134" s="68"/>
      <c r="P134" s="210">
        <f t="shared" ref="P134:P139" si="1">O134*H134</f>
        <v>0</v>
      </c>
      <c r="Q134" s="210">
        <v>0</v>
      </c>
      <c r="R134" s="210">
        <f t="shared" ref="R134:R139" si="2">Q134*H134</f>
        <v>0</v>
      </c>
      <c r="S134" s="210">
        <v>2.5000000000000001E-3</v>
      </c>
      <c r="T134" s="210">
        <f t="shared" ref="T134:T139" si="3">S134*H134</f>
        <v>0.1125</v>
      </c>
      <c r="U134" s="211" t="s">
        <v>1</v>
      </c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2" t="s">
        <v>125</v>
      </c>
      <c r="AT134" s="212" t="s">
        <v>166</v>
      </c>
      <c r="AU134" s="212" t="s">
        <v>86</v>
      </c>
      <c r="AY134" s="14" t="s">
        <v>163</v>
      </c>
      <c r="BE134" s="213">
        <f t="shared" ref="BE134:BE139" si="4">IF(N134="základní",J134,0)</f>
        <v>0</v>
      </c>
      <c r="BF134" s="213">
        <f t="shared" ref="BF134:BF139" si="5">IF(N134="snížená",J134,0)</f>
        <v>0</v>
      </c>
      <c r="BG134" s="213">
        <f t="shared" ref="BG134:BG139" si="6">IF(N134="zákl. přenesená",J134,0)</f>
        <v>0</v>
      </c>
      <c r="BH134" s="213">
        <f t="shared" ref="BH134:BH139" si="7">IF(N134="sníž. přenesená",J134,0)</f>
        <v>0</v>
      </c>
      <c r="BI134" s="213">
        <f t="shared" ref="BI134:BI139" si="8">IF(N134="nulová",J134,0)</f>
        <v>0</v>
      </c>
      <c r="BJ134" s="14" t="s">
        <v>84</v>
      </c>
      <c r="BK134" s="213">
        <f t="shared" ref="BK134:BK139" si="9">ROUND(I134*H134,2)</f>
        <v>0</v>
      </c>
      <c r="BL134" s="14" t="s">
        <v>125</v>
      </c>
      <c r="BM134" s="212" t="s">
        <v>321</v>
      </c>
    </row>
    <row r="135" spans="1:65" s="2" customFormat="1" ht="24" customHeight="1">
      <c r="A135" s="31"/>
      <c r="B135" s="32"/>
      <c r="C135" s="200" t="s">
        <v>215</v>
      </c>
      <c r="D135" s="200" t="s">
        <v>166</v>
      </c>
      <c r="E135" s="201" t="s">
        <v>294</v>
      </c>
      <c r="F135" s="202" t="s">
        <v>295</v>
      </c>
      <c r="G135" s="203" t="s">
        <v>175</v>
      </c>
      <c r="H135" s="204">
        <v>45</v>
      </c>
      <c r="I135" s="205"/>
      <c r="J135" s="206">
        <f t="shared" si="0"/>
        <v>0</v>
      </c>
      <c r="K135" s="207"/>
      <c r="L135" s="36"/>
      <c r="M135" s="208" t="s">
        <v>1</v>
      </c>
      <c r="N135" s="209" t="s">
        <v>41</v>
      </c>
      <c r="O135" s="68"/>
      <c r="P135" s="210">
        <f t="shared" si="1"/>
        <v>0</v>
      </c>
      <c r="Q135" s="210">
        <v>7.5799999999999999E-3</v>
      </c>
      <c r="R135" s="210">
        <f t="shared" si="2"/>
        <v>0.34110000000000001</v>
      </c>
      <c r="S135" s="210">
        <v>0</v>
      </c>
      <c r="T135" s="210">
        <f t="shared" si="3"/>
        <v>0</v>
      </c>
      <c r="U135" s="211" t="s">
        <v>1</v>
      </c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2" t="s">
        <v>125</v>
      </c>
      <c r="AT135" s="212" t="s">
        <v>166</v>
      </c>
      <c r="AU135" s="212" t="s">
        <v>86</v>
      </c>
      <c r="AY135" s="14" t="s">
        <v>163</v>
      </c>
      <c r="BE135" s="213">
        <f t="shared" si="4"/>
        <v>0</v>
      </c>
      <c r="BF135" s="213">
        <f t="shared" si="5"/>
        <v>0</v>
      </c>
      <c r="BG135" s="213">
        <f t="shared" si="6"/>
        <v>0</v>
      </c>
      <c r="BH135" s="213">
        <f t="shared" si="7"/>
        <v>0</v>
      </c>
      <c r="BI135" s="213">
        <f t="shared" si="8"/>
        <v>0</v>
      </c>
      <c r="BJ135" s="14" t="s">
        <v>84</v>
      </c>
      <c r="BK135" s="213">
        <f t="shared" si="9"/>
        <v>0</v>
      </c>
      <c r="BL135" s="14" t="s">
        <v>125</v>
      </c>
      <c r="BM135" s="212" t="s">
        <v>322</v>
      </c>
    </row>
    <row r="136" spans="1:65" s="2" customFormat="1" ht="16.5" customHeight="1">
      <c r="A136" s="31"/>
      <c r="B136" s="32"/>
      <c r="C136" s="200" t="s">
        <v>108</v>
      </c>
      <c r="D136" s="200" t="s">
        <v>166</v>
      </c>
      <c r="E136" s="201" t="s">
        <v>298</v>
      </c>
      <c r="F136" s="202" t="s">
        <v>299</v>
      </c>
      <c r="G136" s="203" t="s">
        <v>175</v>
      </c>
      <c r="H136" s="204">
        <v>45</v>
      </c>
      <c r="I136" s="205"/>
      <c r="J136" s="206">
        <f t="shared" si="0"/>
        <v>0</v>
      </c>
      <c r="K136" s="207"/>
      <c r="L136" s="36"/>
      <c r="M136" s="208" t="s">
        <v>1</v>
      </c>
      <c r="N136" s="209" t="s">
        <v>41</v>
      </c>
      <c r="O136" s="68"/>
      <c r="P136" s="210">
        <f t="shared" si="1"/>
        <v>0</v>
      </c>
      <c r="Q136" s="210">
        <v>5.0000000000000001E-4</v>
      </c>
      <c r="R136" s="210">
        <f t="shared" si="2"/>
        <v>2.2499999999999999E-2</v>
      </c>
      <c r="S136" s="210">
        <v>0</v>
      </c>
      <c r="T136" s="210">
        <f t="shared" si="3"/>
        <v>0</v>
      </c>
      <c r="U136" s="211" t="s">
        <v>1</v>
      </c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2" t="s">
        <v>125</v>
      </c>
      <c r="AT136" s="212" t="s">
        <v>166</v>
      </c>
      <c r="AU136" s="212" t="s">
        <v>86</v>
      </c>
      <c r="AY136" s="14" t="s">
        <v>163</v>
      </c>
      <c r="BE136" s="213">
        <f t="shared" si="4"/>
        <v>0</v>
      </c>
      <c r="BF136" s="213">
        <f t="shared" si="5"/>
        <v>0</v>
      </c>
      <c r="BG136" s="213">
        <f t="shared" si="6"/>
        <v>0</v>
      </c>
      <c r="BH136" s="213">
        <f t="shared" si="7"/>
        <v>0</v>
      </c>
      <c r="BI136" s="213">
        <f t="shared" si="8"/>
        <v>0</v>
      </c>
      <c r="BJ136" s="14" t="s">
        <v>84</v>
      </c>
      <c r="BK136" s="213">
        <f t="shared" si="9"/>
        <v>0</v>
      </c>
      <c r="BL136" s="14" t="s">
        <v>125</v>
      </c>
      <c r="BM136" s="212" t="s">
        <v>323</v>
      </c>
    </row>
    <row r="137" spans="1:65" s="2" customFormat="1" ht="16.5" customHeight="1">
      <c r="A137" s="31"/>
      <c r="B137" s="32"/>
      <c r="C137" s="214" t="s">
        <v>111</v>
      </c>
      <c r="D137" s="214" t="s">
        <v>178</v>
      </c>
      <c r="E137" s="215" t="s">
        <v>302</v>
      </c>
      <c r="F137" s="216" t="s">
        <v>303</v>
      </c>
      <c r="G137" s="217" t="s">
        <v>175</v>
      </c>
      <c r="H137" s="218">
        <v>49.5</v>
      </c>
      <c r="I137" s="219"/>
      <c r="J137" s="220">
        <f t="shared" si="0"/>
        <v>0</v>
      </c>
      <c r="K137" s="221"/>
      <c r="L137" s="222"/>
      <c r="M137" s="223" t="s">
        <v>1</v>
      </c>
      <c r="N137" s="224" t="s">
        <v>41</v>
      </c>
      <c r="O137" s="68"/>
      <c r="P137" s="210">
        <f t="shared" si="1"/>
        <v>0</v>
      </c>
      <c r="Q137" s="210">
        <v>1.75E-3</v>
      </c>
      <c r="R137" s="210">
        <f t="shared" si="2"/>
        <v>8.6625000000000008E-2</v>
      </c>
      <c r="S137" s="210">
        <v>0</v>
      </c>
      <c r="T137" s="210">
        <f t="shared" si="3"/>
        <v>0</v>
      </c>
      <c r="U137" s="211" t="s">
        <v>1</v>
      </c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2" t="s">
        <v>181</v>
      </c>
      <c r="AT137" s="212" t="s">
        <v>178</v>
      </c>
      <c r="AU137" s="212" t="s">
        <v>86</v>
      </c>
      <c r="AY137" s="14" t="s">
        <v>163</v>
      </c>
      <c r="BE137" s="213">
        <f t="shared" si="4"/>
        <v>0</v>
      </c>
      <c r="BF137" s="213">
        <f t="shared" si="5"/>
        <v>0</v>
      </c>
      <c r="BG137" s="213">
        <f t="shared" si="6"/>
        <v>0</v>
      </c>
      <c r="BH137" s="213">
        <f t="shared" si="7"/>
        <v>0</v>
      </c>
      <c r="BI137" s="213">
        <f t="shared" si="8"/>
        <v>0</v>
      </c>
      <c r="BJ137" s="14" t="s">
        <v>84</v>
      </c>
      <c r="BK137" s="213">
        <f t="shared" si="9"/>
        <v>0</v>
      </c>
      <c r="BL137" s="14" t="s">
        <v>125</v>
      </c>
      <c r="BM137" s="212" t="s">
        <v>324</v>
      </c>
    </row>
    <row r="138" spans="1:65" s="2" customFormat="1" ht="16.5" customHeight="1">
      <c r="A138" s="31"/>
      <c r="B138" s="32"/>
      <c r="C138" s="200" t="s">
        <v>114</v>
      </c>
      <c r="D138" s="200" t="s">
        <v>166</v>
      </c>
      <c r="E138" s="201" t="s">
        <v>198</v>
      </c>
      <c r="F138" s="202" t="s">
        <v>199</v>
      </c>
      <c r="G138" s="203" t="s">
        <v>200</v>
      </c>
      <c r="H138" s="204">
        <v>38</v>
      </c>
      <c r="I138" s="205"/>
      <c r="J138" s="206">
        <f t="shared" si="0"/>
        <v>0</v>
      </c>
      <c r="K138" s="207"/>
      <c r="L138" s="36"/>
      <c r="M138" s="208" t="s">
        <v>1</v>
      </c>
      <c r="N138" s="209" t="s">
        <v>41</v>
      </c>
      <c r="O138" s="68"/>
      <c r="P138" s="210">
        <f t="shared" si="1"/>
        <v>0</v>
      </c>
      <c r="Q138" s="210">
        <v>1.0000000000000001E-5</v>
      </c>
      <c r="R138" s="210">
        <f t="shared" si="2"/>
        <v>3.8000000000000002E-4</v>
      </c>
      <c r="S138" s="210">
        <v>0</v>
      </c>
      <c r="T138" s="210">
        <f t="shared" si="3"/>
        <v>0</v>
      </c>
      <c r="U138" s="211" t="s">
        <v>1</v>
      </c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2" t="s">
        <v>125</v>
      </c>
      <c r="AT138" s="212" t="s">
        <v>166</v>
      </c>
      <c r="AU138" s="212" t="s">
        <v>86</v>
      </c>
      <c r="AY138" s="14" t="s">
        <v>163</v>
      </c>
      <c r="BE138" s="213">
        <f t="shared" si="4"/>
        <v>0</v>
      </c>
      <c r="BF138" s="213">
        <f t="shared" si="5"/>
        <v>0</v>
      </c>
      <c r="BG138" s="213">
        <f t="shared" si="6"/>
        <v>0</v>
      </c>
      <c r="BH138" s="213">
        <f t="shared" si="7"/>
        <v>0</v>
      </c>
      <c r="BI138" s="213">
        <f t="shared" si="8"/>
        <v>0</v>
      </c>
      <c r="BJ138" s="14" t="s">
        <v>84</v>
      </c>
      <c r="BK138" s="213">
        <f t="shared" si="9"/>
        <v>0</v>
      </c>
      <c r="BL138" s="14" t="s">
        <v>125</v>
      </c>
      <c r="BM138" s="212" t="s">
        <v>325</v>
      </c>
    </row>
    <row r="139" spans="1:65" s="2" customFormat="1" ht="16.5" customHeight="1">
      <c r="A139" s="31"/>
      <c r="B139" s="32"/>
      <c r="C139" s="214" t="s">
        <v>117</v>
      </c>
      <c r="D139" s="214" t="s">
        <v>178</v>
      </c>
      <c r="E139" s="215" t="s">
        <v>202</v>
      </c>
      <c r="F139" s="216" t="s">
        <v>203</v>
      </c>
      <c r="G139" s="217" t="s">
        <v>200</v>
      </c>
      <c r="H139" s="218">
        <v>38</v>
      </c>
      <c r="I139" s="219"/>
      <c r="J139" s="220">
        <f t="shared" si="0"/>
        <v>0</v>
      </c>
      <c r="K139" s="221"/>
      <c r="L139" s="222"/>
      <c r="M139" s="223" t="s">
        <v>1</v>
      </c>
      <c r="N139" s="224" t="s">
        <v>41</v>
      </c>
      <c r="O139" s="68"/>
      <c r="P139" s="210">
        <f t="shared" si="1"/>
        <v>0</v>
      </c>
      <c r="Q139" s="210">
        <v>6.0000000000000002E-5</v>
      </c>
      <c r="R139" s="210">
        <f t="shared" si="2"/>
        <v>2.2799999999999999E-3</v>
      </c>
      <c r="S139" s="210">
        <v>0</v>
      </c>
      <c r="T139" s="210">
        <f t="shared" si="3"/>
        <v>0</v>
      </c>
      <c r="U139" s="211" t="s">
        <v>1</v>
      </c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2" t="s">
        <v>181</v>
      </c>
      <c r="AT139" s="212" t="s">
        <v>178</v>
      </c>
      <c r="AU139" s="212" t="s">
        <v>86</v>
      </c>
      <c r="AY139" s="14" t="s">
        <v>163</v>
      </c>
      <c r="BE139" s="213">
        <f t="shared" si="4"/>
        <v>0</v>
      </c>
      <c r="BF139" s="213">
        <f t="shared" si="5"/>
        <v>0</v>
      </c>
      <c r="BG139" s="213">
        <f t="shared" si="6"/>
        <v>0</v>
      </c>
      <c r="BH139" s="213">
        <f t="shared" si="7"/>
        <v>0</v>
      </c>
      <c r="BI139" s="213">
        <f t="shared" si="8"/>
        <v>0</v>
      </c>
      <c r="BJ139" s="14" t="s">
        <v>84</v>
      </c>
      <c r="BK139" s="213">
        <f t="shared" si="9"/>
        <v>0</v>
      </c>
      <c r="BL139" s="14" t="s">
        <v>125</v>
      </c>
      <c r="BM139" s="212" t="s">
        <v>326</v>
      </c>
    </row>
    <row r="140" spans="1:65" s="12" customFormat="1" ht="22.9" customHeight="1">
      <c r="B140" s="184"/>
      <c r="C140" s="185"/>
      <c r="D140" s="186" t="s">
        <v>75</v>
      </c>
      <c r="E140" s="198" t="s">
        <v>205</v>
      </c>
      <c r="F140" s="198" t="s">
        <v>206</v>
      </c>
      <c r="G140" s="185"/>
      <c r="H140" s="185"/>
      <c r="I140" s="188"/>
      <c r="J140" s="199">
        <f>BK140</f>
        <v>0</v>
      </c>
      <c r="K140" s="185"/>
      <c r="L140" s="190"/>
      <c r="M140" s="191"/>
      <c r="N140" s="192"/>
      <c r="O140" s="192"/>
      <c r="P140" s="193">
        <f>SUM(P141:P146)</f>
        <v>0</v>
      </c>
      <c r="Q140" s="192"/>
      <c r="R140" s="193">
        <f>SUM(R141:R146)</f>
        <v>1.9599999999999999E-2</v>
      </c>
      <c r="S140" s="192"/>
      <c r="T140" s="193">
        <f>SUM(T141:T146)</f>
        <v>0</v>
      </c>
      <c r="U140" s="194"/>
      <c r="AR140" s="195" t="s">
        <v>86</v>
      </c>
      <c r="AT140" s="196" t="s">
        <v>75</v>
      </c>
      <c r="AU140" s="196" t="s">
        <v>84</v>
      </c>
      <c r="AY140" s="195" t="s">
        <v>163</v>
      </c>
      <c r="BK140" s="197">
        <f>SUM(BK141:BK146)</f>
        <v>0</v>
      </c>
    </row>
    <row r="141" spans="1:65" s="2" customFormat="1" ht="24" customHeight="1">
      <c r="A141" s="31"/>
      <c r="B141" s="32"/>
      <c r="C141" s="200" t="s">
        <v>120</v>
      </c>
      <c r="D141" s="200" t="s">
        <v>166</v>
      </c>
      <c r="E141" s="201" t="s">
        <v>208</v>
      </c>
      <c r="F141" s="202" t="s">
        <v>209</v>
      </c>
      <c r="G141" s="203" t="s">
        <v>200</v>
      </c>
      <c r="H141" s="204">
        <v>38</v>
      </c>
      <c r="I141" s="205"/>
      <c r="J141" s="206">
        <f t="shared" ref="J141:J146" si="10">ROUND(I141*H141,2)</f>
        <v>0</v>
      </c>
      <c r="K141" s="207"/>
      <c r="L141" s="36"/>
      <c r="M141" s="208" t="s">
        <v>1</v>
      </c>
      <c r="N141" s="209" t="s">
        <v>41</v>
      </c>
      <c r="O141" s="68"/>
      <c r="P141" s="210">
        <f t="shared" ref="P141:P146" si="11">O141*H141</f>
        <v>0</v>
      </c>
      <c r="Q141" s="210">
        <v>0</v>
      </c>
      <c r="R141" s="210">
        <f t="shared" ref="R141:R146" si="12">Q141*H141</f>
        <v>0</v>
      </c>
      <c r="S141" s="210">
        <v>0</v>
      </c>
      <c r="T141" s="210">
        <f t="shared" ref="T141:T146" si="13">S141*H141</f>
        <v>0</v>
      </c>
      <c r="U141" s="211" t="s">
        <v>1</v>
      </c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2" t="s">
        <v>125</v>
      </c>
      <c r="AT141" s="212" t="s">
        <v>166</v>
      </c>
      <c r="AU141" s="212" t="s">
        <v>86</v>
      </c>
      <c r="AY141" s="14" t="s">
        <v>163</v>
      </c>
      <c r="BE141" s="213">
        <f t="shared" ref="BE141:BE146" si="14">IF(N141="základní",J141,0)</f>
        <v>0</v>
      </c>
      <c r="BF141" s="213">
        <f t="shared" ref="BF141:BF146" si="15">IF(N141="snížená",J141,0)</f>
        <v>0</v>
      </c>
      <c r="BG141" s="213">
        <f t="shared" ref="BG141:BG146" si="16">IF(N141="zákl. přenesená",J141,0)</f>
        <v>0</v>
      </c>
      <c r="BH141" s="213">
        <f t="shared" ref="BH141:BH146" si="17">IF(N141="sníž. přenesená",J141,0)</f>
        <v>0</v>
      </c>
      <c r="BI141" s="213">
        <f t="shared" ref="BI141:BI146" si="18">IF(N141="nulová",J141,0)</f>
        <v>0</v>
      </c>
      <c r="BJ141" s="14" t="s">
        <v>84</v>
      </c>
      <c r="BK141" s="213">
        <f t="shared" ref="BK141:BK146" si="19">ROUND(I141*H141,2)</f>
        <v>0</v>
      </c>
      <c r="BL141" s="14" t="s">
        <v>125</v>
      </c>
      <c r="BM141" s="212" t="s">
        <v>327</v>
      </c>
    </row>
    <row r="142" spans="1:65" s="2" customFormat="1" ht="24" customHeight="1">
      <c r="A142" s="31"/>
      <c r="B142" s="32"/>
      <c r="C142" s="214" t="s">
        <v>8</v>
      </c>
      <c r="D142" s="214" t="s">
        <v>178</v>
      </c>
      <c r="E142" s="215" t="s">
        <v>212</v>
      </c>
      <c r="F142" s="216" t="s">
        <v>213</v>
      </c>
      <c r="G142" s="217" t="s">
        <v>200</v>
      </c>
      <c r="H142" s="218">
        <v>38</v>
      </c>
      <c r="I142" s="219"/>
      <c r="J142" s="220">
        <f t="shared" si="10"/>
        <v>0</v>
      </c>
      <c r="K142" s="221"/>
      <c r="L142" s="222"/>
      <c r="M142" s="223" t="s">
        <v>1</v>
      </c>
      <c r="N142" s="224" t="s">
        <v>41</v>
      </c>
      <c r="O142" s="68"/>
      <c r="P142" s="210">
        <f t="shared" si="11"/>
        <v>0</v>
      </c>
      <c r="Q142" s="210">
        <v>0</v>
      </c>
      <c r="R142" s="210">
        <f t="shared" si="12"/>
        <v>0</v>
      </c>
      <c r="S142" s="210">
        <v>0</v>
      </c>
      <c r="T142" s="210">
        <f t="shared" si="13"/>
        <v>0</v>
      </c>
      <c r="U142" s="211" t="s">
        <v>1</v>
      </c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2" t="s">
        <v>181</v>
      </c>
      <c r="AT142" s="212" t="s">
        <v>178</v>
      </c>
      <c r="AU142" s="212" t="s">
        <v>86</v>
      </c>
      <c r="AY142" s="14" t="s">
        <v>163</v>
      </c>
      <c r="BE142" s="213">
        <f t="shared" si="14"/>
        <v>0</v>
      </c>
      <c r="BF142" s="213">
        <f t="shared" si="15"/>
        <v>0</v>
      </c>
      <c r="BG142" s="213">
        <f t="shared" si="16"/>
        <v>0</v>
      </c>
      <c r="BH142" s="213">
        <f t="shared" si="17"/>
        <v>0</v>
      </c>
      <c r="BI142" s="213">
        <f t="shared" si="18"/>
        <v>0</v>
      </c>
      <c r="BJ142" s="14" t="s">
        <v>84</v>
      </c>
      <c r="BK142" s="213">
        <f t="shared" si="19"/>
        <v>0</v>
      </c>
      <c r="BL142" s="14" t="s">
        <v>125</v>
      </c>
      <c r="BM142" s="212" t="s">
        <v>328</v>
      </c>
    </row>
    <row r="143" spans="1:65" s="2" customFormat="1" ht="16.5" customHeight="1">
      <c r="A143" s="31"/>
      <c r="B143" s="32"/>
      <c r="C143" s="200" t="s">
        <v>125</v>
      </c>
      <c r="D143" s="200" t="s">
        <v>166</v>
      </c>
      <c r="E143" s="201" t="s">
        <v>216</v>
      </c>
      <c r="F143" s="202" t="s">
        <v>217</v>
      </c>
      <c r="G143" s="203" t="s">
        <v>175</v>
      </c>
      <c r="H143" s="204">
        <v>38</v>
      </c>
      <c r="I143" s="205"/>
      <c r="J143" s="206">
        <f t="shared" si="10"/>
        <v>0</v>
      </c>
      <c r="K143" s="207"/>
      <c r="L143" s="36"/>
      <c r="M143" s="208" t="s">
        <v>1</v>
      </c>
      <c r="N143" s="209" t="s">
        <v>41</v>
      </c>
      <c r="O143" s="68"/>
      <c r="P143" s="210">
        <f t="shared" si="11"/>
        <v>0</v>
      </c>
      <c r="Q143" s="210">
        <v>0</v>
      </c>
      <c r="R143" s="210">
        <f t="shared" si="12"/>
        <v>0</v>
      </c>
      <c r="S143" s="210">
        <v>0</v>
      </c>
      <c r="T143" s="210">
        <f t="shared" si="13"/>
        <v>0</v>
      </c>
      <c r="U143" s="211" t="s">
        <v>1</v>
      </c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2" t="s">
        <v>125</v>
      </c>
      <c r="AT143" s="212" t="s">
        <v>166</v>
      </c>
      <c r="AU143" s="212" t="s">
        <v>86</v>
      </c>
      <c r="AY143" s="14" t="s">
        <v>163</v>
      </c>
      <c r="BE143" s="213">
        <f t="shared" si="14"/>
        <v>0</v>
      </c>
      <c r="BF143" s="213">
        <f t="shared" si="15"/>
        <v>0</v>
      </c>
      <c r="BG143" s="213">
        <f t="shared" si="16"/>
        <v>0</v>
      </c>
      <c r="BH143" s="213">
        <f t="shared" si="17"/>
        <v>0</v>
      </c>
      <c r="BI143" s="213">
        <f t="shared" si="18"/>
        <v>0</v>
      </c>
      <c r="BJ143" s="14" t="s">
        <v>84</v>
      </c>
      <c r="BK143" s="213">
        <f t="shared" si="19"/>
        <v>0</v>
      </c>
      <c r="BL143" s="14" t="s">
        <v>125</v>
      </c>
      <c r="BM143" s="212" t="s">
        <v>329</v>
      </c>
    </row>
    <row r="144" spans="1:65" s="2" customFormat="1" ht="16.5" customHeight="1">
      <c r="A144" s="31"/>
      <c r="B144" s="32"/>
      <c r="C144" s="214" t="s">
        <v>128</v>
      </c>
      <c r="D144" s="214" t="s">
        <v>178</v>
      </c>
      <c r="E144" s="215" t="s">
        <v>219</v>
      </c>
      <c r="F144" s="216" t="s">
        <v>220</v>
      </c>
      <c r="G144" s="217" t="s">
        <v>175</v>
      </c>
      <c r="H144" s="218">
        <v>38</v>
      </c>
      <c r="I144" s="219"/>
      <c r="J144" s="220">
        <f t="shared" si="10"/>
        <v>0</v>
      </c>
      <c r="K144" s="221"/>
      <c r="L144" s="222"/>
      <c r="M144" s="223" t="s">
        <v>1</v>
      </c>
      <c r="N144" s="224" t="s">
        <v>41</v>
      </c>
      <c r="O144" s="68"/>
      <c r="P144" s="210">
        <f t="shared" si="11"/>
        <v>0</v>
      </c>
      <c r="Q144" s="210">
        <v>0</v>
      </c>
      <c r="R144" s="210">
        <f t="shared" si="12"/>
        <v>0</v>
      </c>
      <c r="S144" s="210">
        <v>0</v>
      </c>
      <c r="T144" s="210">
        <f t="shared" si="13"/>
        <v>0</v>
      </c>
      <c r="U144" s="211" t="s">
        <v>1</v>
      </c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2" t="s">
        <v>181</v>
      </c>
      <c r="AT144" s="212" t="s">
        <v>178</v>
      </c>
      <c r="AU144" s="212" t="s">
        <v>86</v>
      </c>
      <c r="AY144" s="14" t="s">
        <v>163</v>
      </c>
      <c r="BE144" s="213">
        <f t="shared" si="14"/>
        <v>0</v>
      </c>
      <c r="BF144" s="213">
        <f t="shared" si="15"/>
        <v>0</v>
      </c>
      <c r="BG144" s="213">
        <f t="shared" si="16"/>
        <v>0</v>
      </c>
      <c r="BH144" s="213">
        <f t="shared" si="17"/>
        <v>0</v>
      </c>
      <c r="BI144" s="213">
        <f t="shared" si="18"/>
        <v>0</v>
      </c>
      <c r="BJ144" s="14" t="s">
        <v>84</v>
      </c>
      <c r="BK144" s="213">
        <f t="shared" si="19"/>
        <v>0</v>
      </c>
      <c r="BL144" s="14" t="s">
        <v>125</v>
      </c>
      <c r="BM144" s="212" t="s">
        <v>330</v>
      </c>
    </row>
    <row r="145" spans="1:65" s="2" customFormat="1" ht="24" customHeight="1">
      <c r="A145" s="31"/>
      <c r="B145" s="32"/>
      <c r="C145" s="200" t="s">
        <v>257</v>
      </c>
      <c r="D145" s="200" t="s">
        <v>166</v>
      </c>
      <c r="E145" s="201" t="s">
        <v>222</v>
      </c>
      <c r="F145" s="202" t="s">
        <v>223</v>
      </c>
      <c r="G145" s="203" t="s">
        <v>175</v>
      </c>
      <c r="H145" s="204">
        <v>40</v>
      </c>
      <c r="I145" s="205"/>
      <c r="J145" s="206">
        <f t="shared" si="10"/>
        <v>0</v>
      </c>
      <c r="K145" s="207"/>
      <c r="L145" s="36"/>
      <c r="M145" s="208" t="s">
        <v>1</v>
      </c>
      <c r="N145" s="209" t="s">
        <v>41</v>
      </c>
      <c r="O145" s="68"/>
      <c r="P145" s="210">
        <f t="shared" si="11"/>
        <v>0</v>
      </c>
      <c r="Q145" s="210">
        <v>2.0000000000000001E-4</v>
      </c>
      <c r="R145" s="210">
        <f t="shared" si="12"/>
        <v>8.0000000000000002E-3</v>
      </c>
      <c r="S145" s="210">
        <v>0</v>
      </c>
      <c r="T145" s="210">
        <f t="shared" si="13"/>
        <v>0</v>
      </c>
      <c r="U145" s="211" t="s">
        <v>1</v>
      </c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2" t="s">
        <v>125</v>
      </c>
      <c r="AT145" s="212" t="s">
        <v>166</v>
      </c>
      <c r="AU145" s="212" t="s">
        <v>86</v>
      </c>
      <c r="AY145" s="14" t="s">
        <v>163</v>
      </c>
      <c r="BE145" s="213">
        <f t="shared" si="14"/>
        <v>0</v>
      </c>
      <c r="BF145" s="213">
        <f t="shared" si="15"/>
        <v>0</v>
      </c>
      <c r="BG145" s="213">
        <f t="shared" si="16"/>
        <v>0</v>
      </c>
      <c r="BH145" s="213">
        <f t="shared" si="17"/>
        <v>0</v>
      </c>
      <c r="BI145" s="213">
        <f t="shared" si="18"/>
        <v>0</v>
      </c>
      <c r="BJ145" s="14" t="s">
        <v>84</v>
      </c>
      <c r="BK145" s="213">
        <f t="shared" si="19"/>
        <v>0</v>
      </c>
      <c r="BL145" s="14" t="s">
        <v>125</v>
      </c>
      <c r="BM145" s="212" t="s">
        <v>331</v>
      </c>
    </row>
    <row r="146" spans="1:65" s="2" customFormat="1" ht="24" customHeight="1">
      <c r="A146" s="31"/>
      <c r="B146" s="32"/>
      <c r="C146" s="200" t="s">
        <v>286</v>
      </c>
      <c r="D146" s="200" t="s">
        <v>166</v>
      </c>
      <c r="E146" s="201" t="s">
        <v>225</v>
      </c>
      <c r="F146" s="202" t="s">
        <v>226</v>
      </c>
      <c r="G146" s="203" t="s">
        <v>175</v>
      </c>
      <c r="H146" s="204">
        <v>40</v>
      </c>
      <c r="I146" s="205"/>
      <c r="J146" s="206">
        <f t="shared" si="10"/>
        <v>0</v>
      </c>
      <c r="K146" s="207"/>
      <c r="L146" s="36"/>
      <c r="M146" s="208" t="s">
        <v>1</v>
      </c>
      <c r="N146" s="209" t="s">
        <v>41</v>
      </c>
      <c r="O146" s="68"/>
      <c r="P146" s="210">
        <f t="shared" si="11"/>
        <v>0</v>
      </c>
      <c r="Q146" s="210">
        <v>2.9E-4</v>
      </c>
      <c r="R146" s="210">
        <f t="shared" si="12"/>
        <v>1.1599999999999999E-2</v>
      </c>
      <c r="S146" s="210">
        <v>0</v>
      </c>
      <c r="T146" s="210">
        <f t="shared" si="13"/>
        <v>0</v>
      </c>
      <c r="U146" s="211" t="s">
        <v>1</v>
      </c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2" t="s">
        <v>125</v>
      </c>
      <c r="AT146" s="212" t="s">
        <v>166</v>
      </c>
      <c r="AU146" s="212" t="s">
        <v>86</v>
      </c>
      <c r="AY146" s="14" t="s">
        <v>163</v>
      </c>
      <c r="BE146" s="213">
        <f t="shared" si="14"/>
        <v>0</v>
      </c>
      <c r="BF146" s="213">
        <f t="shared" si="15"/>
        <v>0</v>
      </c>
      <c r="BG146" s="213">
        <f t="shared" si="16"/>
        <v>0</v>
      </c>
      <c r="BH146" s="213">
        <f t="shared" si="17"/>
        <v>0</v>
      </c>
      <c r="BI146" s="213">
        <f t="shared" si="18"/>
        <v>0</v>
      </c>
      <c r="BJ146" s="14" t="s">
        <v>84</v>
      </c>
      <c r="BK146" s="213">
        <f t="shared" si="19"/>
        <v>0</v>
      </c>
      <c r="BL146" s="14" t="s">
        <v>125</v>
      </c>
      <c r="BM146" s="212" t="s">
        <v>332</v>
      </c>
    </row>
    <row r="147" spans="1:65" s="12" customFormat="1" ht="25.9" customHeight="1">
      <c r="B147" s="184"/>
      <c r="C147" s="185"/>
      <c r="D147" s="186" t="s">
        <v>75</v>
      </c>
      <c r="E147" s="187" t="s">
        <v>228</v>
      </c>
      <c r="F147" s="187" t="s">
        <v>229</v>
      </c>
      <c r="G147" s="185"/>
      <c r="H147" s="185"/>
      <c r="I147" s="188"/>
      <c r="J147" s="189">
        <f>BK147</f>
        <v>0</v>
      </c>
      <c r="K147" s="185"/>
      <c r="L147" s="190"/>
      <c r="M147" s="191"/>
      <c r="N147" s="192"/>
      <c r="O147" s="192"/>
      <c r="P147" s="193">
        <f>P148+P150</f>
        <v>0</v>
      </c>
      <c r="Q147" s="192"/>
      <c r="R147" s="193">
        <f>R148+R150</f>
        <v>0</v>
      </c>
      <c r="S147" s="192"/>
      <c r="T147" s="193">
        <f>T148+T150</f>
        <v>0</v>
      </c>
      <c r="U147" s="194"/>
      <c r="AR147" s="195" t="s">
        <v>192</v>
      </c>
      <c r="AT147" s="196" t="s">
        <v>75</v>
      </c>
      <c r="AU147" s="196" t="s">
        <v>76</v>
      </c>
      <c r="AY147" s="195" t="s">
        <v>163</v>
      </c>
      <c r="BK147" s="197">
        <f>BK148+BK150</f>
        <v>0</v>
      </c>
    </row>
    <row r="148" spans="1:65" s="12" customFormat="1" ht="22.9" customHeight="1">
      <c r="B148" s="184"/>
      <c r="C148" s="185"/>
      <c r="D148" s="186" t="s">
        <v>75</v>
      </c>
      <c r="E148" s="198" t="s">
        <v>230</v>
      </c>
      <c r="F148" s="198" t="s">
        <v>231</v>
      </c>
      <c r="G148" s="185"/>
      <c r="H148" s="185"/>
      <c r="I148" s="188"/>
      <c r="J148" s="199">
        <f>BK148</f>
        <v>0</v>
      </c>
      <c r="K148" s="185"/>
      <c r="L148" s="190"/>
      <c r="M148" s="191"/>
      <c r="N148" s="192"/>
      <c r="O148" s="192"/>
      <c r="P148" s="193">
        <f>P149</f>
        <v>0</v>
      </c>
      <c r="Q148" s="192"/>
      <c r="R148" s="193">
        <f>R149</f>
        <v>0</v>
      </c>
      <c r="S148" s="192"/>
      <c r="T148" s="193">
        <f>T149</f>
        <v>0</v>
      </c>
      <c r="U148" s="194"/>
      <c r="AR148" s="195" t="s">
        <v>192</v>
      </c>
      <c r="AT148" s="196" t="s">
        <v>75</v>
      </c>
      <c r="AU148" s="196" t="s">
        <v>84</v>
      </c>
      <c r="AY148" s="195" t="s">
        <v>163</v>
      </c>
      <c r="BK148" s="197">
        <f>BK149</f>
        <v>0</v>
      </c>
    </row>
    <row r="149" spans="1:65" s="2" customFormat="1" ht="16.5" customHeight="1">
      <c r="A149" s="31"/>
      <c r="B149" s="32"/>
      <c r="C149" s="200" t="s">
        <v>288</v>
      </c>
      <c r="D149" s="200" t="s">
        <v>166</v>
      </c>
      <c r="E149" s="201" t="s">
        <v>232</v>
      </c>
      <c r="F149" s="202" t="s">
        <v>231</v>
      </c>
      <c r="G149" s="203" t="s">
        <v>233</v>
      </c>
      <c r="H149" s="225"/>
      <c r="I149" s="205"/>
      <c r="J149" s="206">
        <f>ROUND(I149*H149,2)</f>
        <v>0</v>
      </c>
      <c r="K149" s="207"/>
      <c r="L149" s="36"/>
      <c r="M149" s="208" t="s">
        <v>1</v>
      </c>
      <c r="N149" s="209" t="s">
        <v>41</v>
      </c>
      <c r="O149" s="68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0">
        <f>S149*H149</f>
        <v>0</v>
      </c>
      <c r="U149" s="211" t="s">
        <v>1</v>
      </c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2" t="s">
        <v>234</v>
      </c>
      <c r="AT149" s="212" t="s">
        <v>166</v>
      </c>
      <c r="AU149" s="212" t="s">
        <v>86</v>
      </c>
      <c r="AY149" s="14" t="s">
        <v>163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4" t="s">
        <v>84</v>
      </c>
      <c r="BK149" s="213">
        <f>ROUND(I149*H149,2)</f>
        <v>0</v>
      </c>
      <c r="BL149" s="14" t="s">
        <v>234</v>
      </c>
      <c r="BM149" s="212" t="s">
        <v>333</v>
      </c>
    </row>
    <row r="150" spans="1:65" s="12" customFormat="1" ht="22.9" customHeight="1">
      <c r="B150" s="184"/>
      <c r="C150" s="185"/>
      <c r="D150" s="186" t="s">
        <v>75</v>
      </c>
      <c r="E150" s="198" t="s">
        <v>236</v>
      </c>
      <c r="F150" s="198" t="s">
        <v>237</v>
      </c>
      <c r="G150" s="185"/>
      <c r="H150" s="185"/>
      <c r="I150" s="188"/>
      <c r="J150" s="199">
        <f>BK150</f>
        <v>0</v>
      </c>
      <c r="K150" s="185"/>
      <c r="L150" s="190"/>
      <c r="M150" s="191"/>
      <c r="N150" s="192"/>
      <c r="O150" s="192"/>
      <c r="P150" s="193">
        <f>P151</f>
        <v>0</v>
      </c>
      <c r="Q150" s="192"/>
      <c r="R150" s="193">
        <f>R151</f>
        <v>0</v>
      </c>
      <c r="S150" s="192"/>
      <c r="T150" s="193">
        <f>T151</f>
        <v>0</v>
      </c>
      <c r="U150" s="194"/>
      <c r="AR150" s="195" t="s">
        <v>192</v>
      </c>
      <c r="AT150" s="196" t="s">
        <v>75</v>
      </c>
      <c r="AU150" s="196" t="s">
        <v>84</v>
      </c>
      <c r="AY150" s="195" t="s">
        <v>163</v>
      </c>
      <c r="BK150" s="197">
        <f>BK151</f>
        <v>0</v>
      </c>
    </row>
    <row r="151" spans="1:65" s="2" customFormat="1" ht="16.5" customHeight="1">
      <c r="A151" s="31"/>
      <c r="B151" s="32"/>
      <c r="C151" s="200" t="s">
        <v>7</v>
      </c>
      <c r="D151" s="200" t="s">
        <v>166</v>
      </c>
      <c r="E151" s="201" t="s">
        <v>238</v>
      </c>
      <c r="F151" s="202" t="s">
        <v>239</v>
      </c>
      <c r="G151" s="203" t="s">
        <v>233</v>
      </c>
      <c r="H151" s="225"/>
      <c r="I151" s="205"/>
      <c r="J151" s="206">
        <f>ROUND(I151*H151,2)</f>
        <v>0</v>
      </c>
      <c r="K151" s="207"/>
      <c r="L151" s="36"/>
      <c r="M151" s="226" t="s">
        <v>1</v>
      </c>
      <c r="N151" s="227" t="s">
        <v>41</v>
      </c>
      <c r="O151" s="228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29">
        <f>S151*H151</f>
        <v>0</v>
      </c>
      <c r="U151" s="230" t="s">
        <v>1</v>
      </c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2" t="s">
        <v>234</v>
      </c>
      <c r="AT151" s="212" t="s">
        <v>166</v>
      </c>
      <c r="AU151" s="212" t="s">
        <v>86</v>
      </c>
      <c r="AY151" s="14" t="s">
        <v>163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4" t="s">
        <v>84</v>
      </c>
      <c r="BK151" s="213">
        <f>ROUND(I151*H151,2)</f>
        <v>0</v>
      </c>
      <c r="BL151" s="14" t="s">
        <v>234</v>
      </c>
      <c r="BM151" s="212" t="s">
        <v>334</v>
      </c>
    </row>
    <row r="152" spans="1:65" s="2" customFormat="1" ht="6.95" customHeight="1">
      <c r="A152" s="31"/>
      <c r="B152" s="51"/>
      <c r="C152" s="52"/>
      <c r="D152" s="52"/>
      <c r="E152" s="52"/>
      <c r="F152" s="52"/>
      <c r="G152" s="52"/>
      <c r="H152" s="52"/>
      <c r="I152" s="149"/>
      <c r="J152" s="52"/>
      <c r="K152" s="52"/>
      <c r="L152" s="36"/>
      <c r="M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</row>
  </sheetData>
  <sheetProtection algorithmName="SHA-512" hashValue="EUDgcpulMv1KfDrHadBubUMMwGjs5f8Aj0AY3aLr6MDGOn81L1nxJw0u2B8lhGxevaky7d2PWNilH9nu5im6QA==" saltValue="LhdlO6kO4ZSWiZjogBC/j+gSkNJnVYjCtYkQg2xuyPHX35MngDrB4sdqWkMyLfLQ71rnA4MRW8qvUDe5kypDQw==" spinCount="100000" sheet="1" objects="1" scenarios="1" formatColumns="0" formatRows="0" autoFilter="0"/>
  <autoFilter ref="C123:K151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35"/>
  <sheetViews>
    <sheetView showGridLines="0" topLeftCell="A119" workbookViewId="0">
      <selection activeCell="A119" sqref="A1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101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335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ROUND((SUM(BE121:BE134)),  2)</f>
        <v>0</v>
      </c>
      <c r="G33" s="31"/>
      <c r="H33" s="31"/>
      <c r="I33" s="128">
        <v>0.21</v>
      </c>
      <c r="J33" s="127">
        <f>ROUND(((SUM(BE121:BE134))*I33),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ROUND((SUM(BF121:BF134)),  2)</f>
        <v>0</v>
      </c>
      <c r="G34" s="31"/>
      <c r="H34" s="31"/>
      <c r="I34" s="128">
        <v>0.15</v>
      </c>
      <c r="J34" s="127">
        <f>ROUND(((SUM(BF121:BF134))*I34),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ROUND((SUM(BG121:BG134)),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ROUND((SUM(BH121:BH134)),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ROUND((SUM(BI121:BI134)),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07 - Místnost č. 406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J122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142</v>
      </c>
      <c r="E98" s="168"/>
      <c r="F98" s="168"/>
      <c r="G98" s="168"/>
      <c r="H98" s="168"/>
      <c r="I98" s="169"/>
      <c r="J98" s="170">
        <f>J123</f>
        <v>0</v>
      </c>
      <c r="K98" s="166"/>
      <c r="L98" s="171"/>
    </row>
    <row r="99" spans="1:31" s="9" customFormat="1" ht="24.95" customHeight="1">
      <c r="B99" s="158"/>
      <c r="C99" s="159"/>
      <c r="D99" s="160" t="s">
        <v>144</v>
      </c>
      <c r="E99" s="161"/>
      <c r="F99" s="161"/>
      <c r="G99" s="161"/>
      <c r="H99" s="161"/>
      <c r="I99" s="162"/>
      <c r="J99" s="163">
        <f>J130</f>
        <v>0</v>
      </c>
      <c r="K99" s="159"/>
      <c r="L99" s="164"/>
    </row>
    <row r="100" spans="1:31" s="10" customFormat="1" ht="19.899999999999999" customHeight="1">
      <c r="B100" s="165"/>
      <c r="C100" s="166"/>
      <c r="D100" s="167" t="s">
        <v>145</v>
      </c>
      <c r="E100" s="168"/>
      <c r="F100" s="168"/>
      <c r="G100" s="168"/>
      <c r="H100" s="168"/>
      <c r="I100" s="169"/>
      <c r="J100" s="170">
        <f>J131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146</v>
      </c>
      <c r="E101" s="168"/>
      <c r="F101" s="168"/>
      <c r="G101" s="168"/>
      <c r="H101" s="168"/>
      <c r="I101" s="169"/>
      <c r="J101" s="170">
        <f>J133</f>
        <v>0</v>
      </c>
      <c r="K101" s="166"/>
      <c r="L101" s="171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112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149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152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147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73" t="str">
        <f>E7</f>
        <v>STAVEBNÍ ÚPRAVY - VŠE FM J. HRADEC</v>
      </c>
      <c r="F111" s="274"/>
      <c r="G111" s="274"/>
      <c r="H111" s="274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132</v>
      </c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54" t="str">
        <f>E9</f>
        <v>07 - Místnost č. 406</v>
      </c>
      <c r="F113" s="272"/>
      <c r="G113" s="272"/>
      <c r="H113" s="272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VŠE FM J. HRADEC, JAROŠOVSKÁ 117/II</v>
      </c>
      <c r="G115" s="33"/>
      <c r="H115" s="33"/>
      <c r="I115" s="114" t="s">
        <v>22</v>
      </c>
      <c r="J115" s="63">
        <f>IF(J12="","",J12)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3"/>
      <c r="E117" s="33"/>
      <c r="F117" s="24" t="str">
        <f>E15</f>
        <v xml:space="preserve"> </v>
      </c>
      <c r="G117" s="33"/>
      <c r="H117" s="33"/>
      <c r="I117" s="114" t="s">
        <v>29</v>
      </c>
      <c r="J117" s="29" t="str">
        <f>E21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7.95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114" t="s">
        <v>31</v>
      </c>
      <c r="J118" s="29" t="str">
        <f>E24</f>
        <v/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148</v>
      </c>
      <c r="D120" s="175" t="s">
        <v>61</v>
      </c>
      <c r="E120" s="175" t="s">
        <v>57</v>
      </c>
      <c r="F120" s="175" t="s">
        <v>58</v>
      </c>
      <c r="G120" s="175" t="s">
        <v>149</v>
      </c>
      <c r="H120" s="175" t="s">
        <v>150</v>
      </c>
      <c r="I120" s="176" t="s">
        <v>151</v>
      </c>
      <c r="J120" s="177" t="s">
        <v>136</v>
      </c>
      <c r="K120" s="178" t="s">
        <v>152</v>
      </c>
      <c r="L120" s="179"/>
      <c r="M120" s="72" t="s">
        <v>1</v>
      </c>
      <c r="N120" s="73" t="s">
        <v>40</v>
      </c>
      <c r="O120" s="73" t="s">
        <v>153</v>
      </c>
      <c r="P120" s="73" t="s">
        <v>154</v>
      </c>
      <c r="Q120" s="73" t="s">
        <v>155</v>
      </c>
      <c r="R120" s="73" t="s">
        <v>156</v>
      </c>
      <c r="S120" s="73" t="s">
        <v>157</v>
      </c>
      <c r="T120" s="73" t="s">
        <v>158</v>
      </c>
      <c r="U120" s="74" t="s">
        <v>159</v>
      </c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22.9" customHeight="1">
      <c r="A121" s="31"/>
      <c r="B121" s="32"/>
      <c r="C121" s="79" t="s">
        <v>160</v>
      </c>
      <c r="D121" s="33"/>
      <c r="E121" s="33"/>
      <c r="F121" s="33"/>
      <c r="G121" s="33"/>
      <c r="H121" s="33"/>
      <c r="I121" s="112"/>
      <c r="J121" s="180">
        <f>BK121</f>
        <v>0</v>
      </c>
      <c r="K121" s="33"/>
      <c r="L121" s="36"/>
      <c r="M121" s="75"/>
      <c r="N121" s="181"/>
      <c r="O121" s="76"/>
      <c r="P121" s="182">
        <f>P122+P130</f>
        <v>0</v>
      </c>
      <c r="Q121" s="76"/>
      <c r="R121" s="182">
        <f>R122+R130</f>
        <v>0.251525</v>
      </c>
      <c r="S121" s="76"/>
      <c r="T121" s="182">
        <f>T122+T130</f>
        <v>6.25E-2</v>
      </c>
      <c r="U121" s="77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75</v>
      </c>
      <c r="AU121" s="14" t="s">
        <v>138</v>
      </c>
      <c r="BK121" s="183">
        <f>BK122+BK130</f>
        <v>0</v>
      </c>
    </row>
    <row r="122" spans="1:65" s="12" customFormat="1" ht="25.9" customHeight="1">
      <c r="B122" s="184"/>
      <c r="C122" s="185"/>
      <c r="D122" s="186" t="s">
        <v>75</v>
      </c>
      <c r="E122" s="187" t="s">
        <v>161</v>
      </c>
      <c r="F122" s="187" t="s">
        <v>162</v>
      </c>
      <c r="G122" s="185"/>
      <c r="H122" s="185"/>
      <c r="I122" s="188"/>
      <c r="J122" s="189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0.251525</v>
      </c>
      <c r="S122" s="192"/>
      <c r="T122" s="193">
        <f>T123</f>
        <v>6.25E-2</v>
      </c>
      <c r="U122" s="194"/>
      <c r="AR122" s="195" t="s">
        <v>86</v>
      </c>
      <c r="AT122" s="196" t="s">
        <v>75</v>
      </c>
      <c r="AU122" s="196" t="s">
        <v>76</v>
      </c>
      <c r="AY122" s="195" t="s">
        <v>163</v>
      </c>
      <c r="BK122" s="197">
        <f>BK123</f>
        <v>0</v>
      </c>
    </row>
    <row r="123" spans="1:65" s="12" customFormat="1" ht="22.9" customHeight="1">
      <c r="B123" s="184"/>
      <c r="C123" s="185"/>
      <c r="D123" s="186" t="s">
        <v>75</v>
      </c>
      <c r="E123" s="198" t="s">
        <v>196</v>
      </c>
      <c r="F123" s="198" t="s">
        <v>197</v>
      </c>
      <c r="G123" s="185"/>
      <c r="H123" s="185"/>
      <c r="I123" s="188"/>
      <c r="J123" s="199">
        <f>BK123</f>
        <v>0</v>
      </c>
      <c r="K123" s="185"/>
      <c r="L123" s="190"/>
      <c r="M123" s="191"/>
      <c r="N123" s="192"/>
      <c r="O123" s="192"/>
      <c r="P123" s="193">
        <f>SUM(P124:P129)</f>
        <v>0</v>
      </c>
      <c r="Q123" s="192"/>
      <c r="R123" s="193">
        <f>SUM(R124:R129)</f>
        <v>0.251525</v>
      </c>
      <c r="S123" s="192"/>
      <c r="T123" s="193">
        <f>SUM(T124:T129)</f>
        <v>6.25E-2</v>
      </c>
      <c r="U123" s="194"/>
      <c r="AR123" s="195" t="s">
        <v>86</v>
      </c>
      <c r="AT123" s="196" t="s">
        <v>75</v>
      </c>
      <c r="AU123" s="196" t="s">
        <v>84</v>
      </c>
      <c r="AY123" s="195" t="s">
        <v>163</v>
      </c>
      <c r="BK123" s="197">
        <f>SUM(BK124:BK129)</f>
        <v>0</v>
      </c>
    </row>
    <row r="124" spans="1:65" s="2" customFormat="1" ht="24" customHeight="1">
      <c r="A124" s="31"/>
      <c r="B124" s="32"/>
      <c r="C124" s="200" t="s">
        <v>183</v>
      </c>
      <c r="D124" s="200" t="s">
        <v>166</v>
      </c>
      <c r="E124" s="201" t="s">
        <v>290</v>
      </c>
      <c r="F124" s="202" t="s">
        <v>291</v>
      </c>
      <c r="G124" s="203" t="s">
        <v>175</v>
      </c>
      <c r="H124" s="204">
        <v>25</v>
      </c>
      <c r="I124" s="205"/>
      <c r="J124" s="206">
        <f t="shared" ref="J124:J129" si="0">ROUND(I124*H124,2)</f>
        <v>0</v>
      </c>
      <c r="K124" s="207"/>
      <c r="L124" s="36"/>
      <c r="M124" s="208" t="s">
        <v>1</v>
      </c>
      <c r="N124" s="209" t="s">
        <v>41</v>
      </c>
      <c r="O124" s="68"/>
      <c r="P124" s="210">
        <f t="shared" ref="P124:P129" si="1">O124*H124</f>
        <v>0</v>
      </c>
      <c r="Q124" s="210">
        <v>0</v>
      </c>
      <c r="R124" s="210">
        <f t="shared" ref="R124:R129" si="2">Q124*H124</f>
        <v>0</v>
      </c>
      <c r="S124" s="210">
        <v>2.5000000000000001E-3</v>
      </c>
      <c r="T124" s="210">
        <f t="shared" ref="T124:T129" si="3">S124*H124</f>
        <v>6.25E-2</v>
      </c>
      <c r="U124" s="211" t="s">
        <v>1</v>
      </c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2" t="s">
        <v>125</v>
      </c>
      <c r="AT124" s="212" t="s">
        <v>166</v>
      </c>
      <c r="AU124" s="212" t="s">
        <v>86</v>
      </c>
      <c r="AY124" s="14" t="s">
        <v>163</v>
      </c>
      <c r="BE124" s="213">
        <f t="shared" ref="BE124:BE129" si="4">IF(N124="základní",J124,0)</f>
        <v>0</v>
      </c>
      <c r="BF124" s="213">
        <f t="shared" ref="BF124:BF129" si="5">IF(N124="snížená",J124,0)</f>
        <v>0</v>
      </c>
      <c r="BG124" s="213">
        <f t="shared" ref="BG124:BG129" si="6">IF(N124="zákl. přenesená",J124,0)</f>
        <v>0</v>
      </c>
      <c r="BH124" s="213">
        <f t="shared" ref="BH124:BH129" si="7">IF(N124="sníž. přenesená",J124,0)</f>
        <v>0</v>
      </c>
      <c r="BI124" s="213">
        <f t="shared" ref="BI124:BI129" si="8">IF(N124="nulová",J124,0)</f>
        <v>0</v>
      </c>
      <c r="BJ124" s="14" t="s">
        <v>84</v>
      </c>
      <c r="BK124" s="213">
        <f t="shared" ref="BK124:BK129" si="9">ROUND(I124*H124,2)</f>
        <v>0</v>
      </c>
      <c r="BL124" s="14" t="s">
        <v>125</v>
      </c>
      <c r="BM124" s="212" t="s">
        <v>336</v>
      </c>
    </row>
    <row r="125" spans="1:65" s="2" customFormat="1" ht="24" customHeight="1">
      <c r="A125" s="31"/>
      <c r="B125" s="32"/>
      <c r="C125" s="200" t="s">
        <v>207</v>
      </c>
      <c r="D125" s="200" t="s">
        <v>166</v>
      </c>
      <c r="E125" s="201" t="s">
        <v>294</v>
      </c>
      <c r="F125" s="202" t="s">
        <v>295</v>
      </c>
      <c r="G125" s="203" t="s">
        <v>175</v>
      </c>
      <c r="H125" s="204">
        <v>25</v>
      </c>
      <c r="I125" s="205"/>
      <c r="J125" s="206">
        <f t="shared" si="0"/>
        <v>0</v>
      </c>
      <c r="K125" s="207"/>
      <c r="L125" s="36"/>
      <c r="M125" s="208" t="s">
        <v>1</v>
      </c>
      <c r="N125" s="209" t="s">
        <v>41</v>
      </c>
      <c r="O125" s="68"/>
      <c r="P125" s="210">
        <f t="shared" si="1"/>
        <v>0</v>
      </c>
      <c r="Q125" s="210">
        <v>7.5799999999999999E-3</v>
      </c>
      <c r="R125" s="210">
        <f t="shared" si="2"/>
        <v>0.1895</v>
      </c>
      <c r="S125" s="210">
        <v>0</v>
      </c>
      <c r="T125" s="210">
        <f t="shared" si="3"/>
        <v>0</v>
      </c>
      <c r="U125" s="211" t="s">
        <v>1</v>
      </c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2" t="s">
        <v>125</v>
      </c>
      <c r="AT125" s="212" t="s">
        <v>166</v>
      </c>
      <c r="AU125" s="212" t="s">
        <v>86</v>
      </c>
      <c r="AY125" s="14" t="s">
        <v>163</v>
      </c>
      <c r="BE125" s="213">
        <f t="shared" si="4"/>
        <v>0</v>
      </c>
      <c r="BF125" s="213">
        <f t="shared" si="5"/>
        <v>0</v>
      </c>
      <c r="BG125" s="213">
        <f t="shared" si="6"/>
        <v>0</v>
      </c>
      <c r="BH125" s="213">
        <f t="shared" si="7"/>
        <v>0</v>
      </c>
      <c r="BI125" s="213">
        <f t="shared" si="8"/>
        <v>0</v>
      </c>
      <c r="BJ125" s="14" t="s">
        <v>84</v>
      </c>
      <c r="BK125" s="213">
        <f t="shared" si="9"/>
        <v>0</v>
      </c>
      <c r="BL125" s="14" t="s">
        <v>125</v>
      </c>
      <c r="BM125" s="212" t="s">
        <v>337</v>
      </c>
    </row>
    <row r="126" spans="1:65" s="2" customFormat="1" ht="16.5" customHeight="1">
      <c r="A126" s="31"/>
      <c r="B126" s="32"/>
      <c r="C126" s="200" t="s">
        <v>211</v>
      </c>
      <c r="D126" s="200" t="s">
        <v>166</v>
      </c>
      <c r="E126" s="201" t="s">
        <v>298</v>
      </c>
      <c r="F126" s="202" t="s">
        <v>299</v>
      </c>
      <c r="G126" s="203" t="s">
        <v>175</v>
      </c>
      <c r="H126" s="204">
        <v>25</v>
      </c>
      <c r="I126" s="205"/>
      <c r="J126" s="206">
        <f t="shared" si="0"/>
        <v>0</v>
      </c>
      <c r="K126" s="207"/>
      <c r="L126" s="36"/>
      <c r="M126" s="208" t="s">
        <v>1</v>
      </c>
      <c r="N126" s="209" t="s">
        <v>41</v>
      </c>
      <c r="O126" s="68"/>
      <c r="P126" s="210">
        <f t="shared" si="1"/>
        <v>0</v>
      </c>
      <c r="Q126" s="210">
        <v>5.0000000000000001E-4</v>
      </c>
      <c r="R126" s="210">
        <f t="shared" si="2"/>
        <v>1.2500000000000001E-2</v>
      </c>
      <c r="S126" s="210">
        <v>0</v>
      </c>
      <c r="T126" s="210">
        <f t="shared" si="3"/>
        <v>0</v>
      </c>
      <c r="U126" s="211" t="s">
        <v>1</v>
      </c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2" t="s">
        <v>125</v>
      </c>
      <c r="AT126" s="212" t="s">
        <v>166</v>
      </c>
      <c r="AU126" s="212" t="s">
        <v>86</v>
      </c>
      <c r="AY126" s="14" t="s">
        <v>163</v>
      </c>
      <c r="BE126" s="213">
        <f t="shared" si="4"/>
        <v>0</v>
      </c>
      <c r="BF126" s="213">
        <f t="shared" si="5"/>
        <v>0</v>
      </c>
      <c r="BG126" s="213">
        <f t="shared" si="6"/>
        <v>0</v>
      </c>
      <c r="BH126" s="213">
        <f t="shared" si="7"/>
        <v>0</v>
      </c>
      <c r="BI126" s="213">
        <f t="shared" si="8"/>
        <v>0</v>
      </c>
      <c r="BJ126" s="14" t="s">
        <v>84</v>
      </c>
      <c r="BK126" s="213">
        <f t="shared" si="9"/>
        <v>0</v>
      </c>
      <c r="BL126" s="14" t="s">
        <v>125</v>
      </c>
      <c r="BM126" s="212" t="s">
        <v>338</v>
      </c>
    </row>
    <row r="127" spans="1:65" s="2" customFormat="1" ht="16.5" customHeight="1">
      <c r="A127" s="31"/>
      <c r="B127" s="32"/>
      <c r="C127" s="214" t="s">
        <v>215</v>
      </c>
      <c r="D127" s="214" t="s">
        <v>178</v>
      </c>
      <c r="E127" s="215" t="s">
        <v>302</v>
      </c>
      <c r="F127" s="216" t="s">
        <v>303</v>
      </c>
      <c r="G127" s="217" t="s">
        <v>175</v>
      </c>
      <c r="H127" s="218">
        <v>27.5</v>
      </c>
      <c r="I127" s="219"/>
      <c r="J127" s="220">
        <f t="shared" si="0"/>
        <v>0</v>
      </c>
      <c r="K127" s="221"/>
      <c r="L127" s="222"/>
      <c r="M127" s="223" t="s">
        <v>1</v>
      </c>
      <c r="N127" s="224" t="s">
        <v>41</v>
      </c>
      <c r="O127" s="68"/>
      <c r="P127" s="210">
        <f t="shared" si="1"/>
        <v>0</v>
      </c>
      <c r="Q127" s="210">
        <v>1.75E-3</v>
      </c>
      <c r="R127" s="210">
        <f t="shared" si="2"/>
        <v>4.8125000000000001E-2</v>
      </c>
      <c r="S127" s="210">
        <v>0</v>
      </c>
      <c r="T127" s="210">
        <f t="shared" si="3"/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181</v>
      </c>
      <c r="AT127" s="212" t="s">
        <v>178</v>
      </c>
      <c r="AU127" s="212" t="s">
        <v>86</v>
      </c>
      <c r="AY127" s="14" t="s">
        <v>163</v>
      </c>
      <c r="BE127" s="213">
        <f t="shared" si="4"/>
        <v>0</v>
      </c>
      <c r="BF127" s="213">
        <f t="shared" si="5"/>
        <v>0</v>
      </c>
      <c r="BG127" s="213">
        <f t="shared" si="6"/>
        <v>0</v>
      </c>
      <c r="BH127" s="213">
        <f t="shared" si="7"/>
        <v>0</v>
      </c>
      <c r="BI127" s="213">
        <f t="shared" si="8"/>
        <v>0</v>
      </c>
      <c r="BJ127" s="14" t="s">
        <v>84</v>
      </c>
      <c r="BK127" s="213">
        <f t="shared" si="9"/>
        <v>0</v>
      </c>
      <c r="BL127" s="14" t="s">
        <v>125</v>
      </c>
      <c r="BM127" s="212" t="s">
        <v>339</v>
      </c>
    </row>
    <row r="128" spans="1:65" s="2" customFormat="1" ht="16.5" customHeight="1">
      <c r="A128" s="31"/>
      <c r="B128" s="32"/>
      <c r="C128" s="200" t="s">
        <v>108</v>
      </c>
      <c r="D128" s="200" t="s">
        <v>166</v>
      </c>
      <c r="E128" s="201" t="s">
        <v>198</v>
      </c>
      <c r="F128" s="202" t="s">
        <v>199</v>
      </c>
      <c r="G128" s="203" t="s">
        <v>200</v>
      </c>
      <c r="H128" s="204">
        <v>20</v>
      </c>
      <c r="I128" s="205"/>
      <c r="J128" s="206">
        <f t="shared" si="0"/>
        <v>0</v>
      </c>
      <c r="K128" s="207"/>
      <c r="L128" s="36"/>
      <c r="M128" s="208" t="s">
        <v>1</v>
      </c>
      <c r="N128" s="209" t="s">
        <v>41</v>
      </c>
      <c r="O128" s="68"/>
      <c r="P128" s="210">
        <f t="shared" si="1"/>
        <v>0</v>
      </c>
      <c r="Q128" s="210">
        <v>1.0000000000000001E-5</v>
      </c>
      <c r="R128" s="210">
        <f t="shared" si="2"/>
        <v>2.0000000000000001E-4</v>
      </c>
      <c r="S128" s="210">
        <v>0</v>
      </c>
      <c r="T128" s="210">
        <f t="shared" si="3"/>
        <v>0</v>
      </c>
      <c r="U128" s="211" t="s">
        <v>1</v>
      </c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2" t="s">
        <v>125</v>
      </c>
      <c r="AT128" s="212" t="s">
        <v>166</v>
      </c>
      <c r="AU128" s="212" t="s">
        <v>86</v>
      </c>
      <c r="AY128" s="14" t="s">
        <v>163</v>
      </c>
      <c r="BE128" s="213">
        <f t="shared" si="4"/>
        <v>0</v>
      </c>
      <c r="BF128" s="213">
        <f t="shared" si="5"/>
        <v>0</v>
      </c>
      <c r="BG128" s="213">
        <f t="shared" si="6"/>
        <v>0</v>
      </c>
      <c r="BH128" s="213">
        <f t="shared" si="7"/>
        <v>0</v>
      </c>
      <c r="BI128" s="213">
        <f t="shared" si="8"/>
        <v>0</v>
      </c>
      <c r="BJ128" s="14" t="s">
        <v>84</v>
      </c>
      <c r="BK128" s="213">
        <f t="shared" si="9"/>
        <v>0</v>
      </c>
      <c r="BL128" s="14" t="s">
        <v>125</v>
      </c>
      <c r="BM128" s="212" t="s">
        <v>340</v>
      </c>
    </row>
    <row r="129" spans="1:65" s="2" customFormat="1" ht="16.5" customHeight="1">
      <c r="A129" s="31"/>
      <c r="B129" s="32"/>
      <c r="C129" s="214" t="s">
        <v>111</v>
      </c>
      <c r="D129" s="214" t="s">
        <v>178</v>
      </c>
      <c r="E129" s="215" t="s">
        <v>202</v>
      </c>
      <c r="F129" s="216" t="s">
        <v>203</v>
      </c>
      <c r="G129" s="217" t="s">
        <v>200</v>
      </c>
      <c r="H129" s="218">
        <v>20</v>
      </c>
      <c r="I129" s="219"/>
      <c r="J129" s="220">
        <f t="shared" si="0"/>
        <v>0</v>
      </c>
      <c r="K129" s="221"/>
      <c r="L129" s="222"/>
      <c r="M129" s="223" t="s">
        <v>1</v>
      </c>
      <c r="N129" s="224" t="s">
        <v>41</v>
      </c>
      <c r="O129" s="68"/>
      <c r="P129" s="210">
        <f t="shared" si="1"/>
        <v>0</v>
      </c>
      <c r="Q129" s="210">
        <v>6.0000000000000002E-5</v>
      </c>
      <c r="R129" s="210">
        <f t="shared" si="2"/>
        <v>1.2000000000000001E-3</v>
      </c>
      <c r="S129" s="210">
        <v>0</v>
      </c>
      <c r="T129" s="210">
        <f t="shared" si="3"/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181</v>
      </c>
      <c r="AT129" s="212" t="s">
        <v>178</v>
      </c>
      <c r="AU129" s="212" t="s">
        <v>86</v>
      </c>
      <c r="AY129" s="14" t="s">
        <v>163</v>
      </c>
      <c r="BE129" s="213">
        <f t="shared" si="4"/>
        <v>0</v>
      </c>
      <c r="BF129" s="213">
        <f t="shared" si="5"/>
        <v>0</v>
      </c>
      <c r="BG129" s="213">
        <f t="shared" si="6"/>
        <v>0</v>
      </c>
      <c r="BH129" s="213">
        <f t="shared" si="7"/>
        <v>0</v>
      </c>
      <c r="BI129" s="213">
        <f t="shared" si="8"/>
        <v>0</v>
      </c>
      <c r="BJ129" s="14" t="s">
        <v>84</v>
      </c>
      <c r="BK129" s="213">
        <f t="shared" si="9"/>
        <v>0</v>
      </c>
      <c r="BL129" s="14" t="s">
        <v>125</v>
      </c>
      <c r="BM129" s="212" t="s">
        <v>341</v>
      </c>
    </row>
    <row r="130" spans="1:65" s="12" customFormat="1" ht="25.9" customHeight="1">
      <c r="B130" s="184"/>
      <c r="C130" s="185"/>
      <c r="D130" s="186" t="s">
        <v>75</v>
      </c>
      <c r="E130" s="187" t="s">
        <v>228</v>
      </c>
      <c r="F130" s="187" t="s">
        <v>229</v>
      </c>
      <c r="G130" s="185"/>
      <c r="H130" s="185"/>
      <c r="I130" s="188"/>
      <c r="J130" s="189">
        <f>BK130</f>
        <v>0</v>
      </c>
      <c r="K130" s="185"/>
      <c r="L130" s="190"/>
      <c r="M130" s="191"/>
      <c r="N130" s="192"/>
      <c r="O130" s="192"/>
      <c r="P130" s="193">
        <f>P131+P133</f>
        <v>0</v>
      </c>
      <c r="Q130" s="192"/>
      <c r="R130" s="193">
        <f>R131+R133</f>
        <v>0</v>
      </c>
      <c r="S130" s="192"/>
      <c r="T130" s="193">
        <f>T131+T133</f>
        <v>0</v>
      </c>
      <c r="U130" s="194"/>
      <c r="AR130" s="195" t="s">
        <v>192</v>
      </c>
      <c r="AT130" s="196" t="s">
        <v>75</v>
      </c>
      <c r="AU130" s="196" t="s">
        <v>76</v>
      </c>
      <c r="AY130" s="195" t="s">
        <v>163</v>
      </c>
      <c r="BK130" s="197">
        <f>BK131+BK133</f>
        <v>0</v>
      </c>
    </row>
    <row r="131" spans="1:65" s="12" customFormat="1" ht="22.9" customHeight="1">
      <c r="B131" s="184"/>
      <c r="C131" s="185"/>
      <c r="D131" s="186" t="s">
        <v>75</v>
      </c>
      <c r="E131" s="198" t="s">
        <v>230</v>
      </c>
      <c r="F131" s="198" t="s">
        <v>231</v>
      </c>
      <c r="G131" s="185"/>
      <c r="H131" s="185"/>
      <c r="I131" s="188"/>
      <c r="J131" s="199">
        <f>BK131</f>
        <v>0</v>
      </c>
      <c r="K131" s="185"/>
      <c r="L131" s="190"/>
      <c r="M131" s="191"/>
      <c r="N131" s="192"/>
      <c r="O131" s="192"/>
      <c r="P131" s="193">
        <f>P132</f>
        <v>0</v>
      </c>
      <c r="Q131" s="192"/>
      <c r="R131" s="193">
        <f>R132</f>
        <v>0</v>
      </c>
      <c r="S131" s="192"/>
      <c r="T131" s="193">
        <f>T132</f>
        <v>0</v>
      </c>
      <c r="U131" s="194"/>
      <c r="AR131" s="195" t="s">
        <v>192</v>
      </c>
      <c r="AT131" s="196" t="s">
        <v>75</v>
      </c>
      <c r="AU131" s="196" t="s">
        <v>84</v>
      </c>
      <c r="AY131" s="195" t="s">
        <v>163</v>
      </c>
      <c r="BK131" s="197">
        <f>BK132</f>
        <v>0</v>
      </c>
    </row>
    <row r="132" spans="1:65" s="2" customFormat="1" ht="16.5" customHeight="1">
      <c r="A132" s="31"/>
      <c r="B132" s="32"/>
      <c r="C132" s="200" t="s">
        <v>257</v>
      </c>
      <c r="D132" s="200" t="s">
        <v>166</v>
      </c>
      <c r="E132" s="201" t="s">
        <v>232</v>
      </c>
      <c r="F132" s="202" t="s">
        <v>231</v>
      </c>
      <c r="G132" s="203" t="s">
        <v>233</v>
      </c>
      <c r="H132" s="225"/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234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234</v>
      </c>
      <c r="BM132" s="212" t="s">
        <v>342</v>
      </c>
    </row>
    <row r="133" spans="1:65" s="12" customFormat="1" ht="22.9" customHeight="1">
      <c r="B133" s="184"/>
      <c r="C133" s="185"/>
      <c r="D133" s="186" t="s">
        <v>75</v>
      </c>
      <c r="E133" s="198" t="s">
        <v>236</v>
      </c>
      <c r="F133" s="198" t="s">
        <v>237</v>
      </c>
      <c r="G133" s="185"/>
      <c r="H133" s="185"/>
      <c r="I133" s="188"/>
      <c r="J133" s="199">
        <f>BK133</f>
        <v>0</v>
      </c>
      <c r="K133" s="185"/>
      <c r="L133" s="190"/>
      <c r="M133" s="191"/>
      <c r="N133" s="192"/>
      <c r="O133" s="192"/>
      <c r="P133" s="193">
        <f>P134</f>
        <v>0</v>
      </c>
      <c r="Q133" s="192"/>
      <c r="R133" s="193">
        <f>R134</f>
        <v>0</v>
      </c>
      <c r="S133" s="192"/>
      <c r="T133" s="193">
        <f>T134</f>
        <v>0</v>
      </c>
      <c r="U133" s="194"/>
      <c r="AR133" s="195" t="s">
        <v>192</v>
      </c>
      <c r="AT133" s="196" t="s">
        <v>75</v>
      </c>
      <c r="AU133" s="196" t="s">
        <v>84</v>
      </c>
      <c r="AY133" s="195" t="s">
        <v>163</v>
      </c>
      <c r="BK133" s="197">
        <f>BK134</f>
        <v>0</v>
      </c>
    </row>
    <row r="134" spans="1:65" s="2" customFormat="1" ht="16.5" customHeight="1">
      <c r="A134" s="31"/>
      <c r="B134" s="32"/>
      <c r="C134" s="200" t="s">
        <v>286</v>
      </c>
      <c r="D134" s="200" t="s">
        <v>166</v>
      </c>
      <c r="E134" s="201" t="s">
        <v>238</v>
      </c>
      <c r="F134" s="202" t="s">
        <v>239</v>
      </c>
      <c r="G134" s="203" t="s">
        <v>233</v>
      </c>
      <c r="H134" s="225"/>
      <c r="I134" s="205"/>
      <c r="J134" s="206">
        <f>ROUND(I134*H134,2)</f>
        <v>0</v>
      </c>
      <c r="K134" s="207"/>
      <c r="L134" s="36"/>
      <c r="M134" s="226" t="s">
        <v>1</v>
      </c>
      <c r="N134" s="227" t="s">
        <v>41</v>
      </c>
      <c r="O134" s="228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29">
        <f>S134*H134</f>
        <v>0</v>
      </c>
      <c r="U134" s="230" t="s">
        <v>1</v>
      </c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2" t="s">
        <v>234</v>
      </c>
      <c r="AT134" s="212" t="s">
        <v>166</v>
      </c>
      <c r="AU134" s="212" t="s">
        <v>86</v>
      </c>
      <c r="AY134" s="14" t="s">
        <v>163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84</v>
      </c>
      <c r="BK134" s="213">
        <f>ROUND(I134*H134,2)</f>
        <v>0</v>
      </c>
      <c r="BL134" s="14" t="s">
        <v>234</v>
      </c>
      <c r="BM134" s="212" t="s">
        <v>343</v>
      </c>
    </row>
    <row r="135" spans="1:65" s="2" customFormat="1" ht="6.95" customHeight="1">
      <c r="A135" s="31"/>
      <c r="B135" s="51"/>
      <c r="C135" s="52"/>
      <c r="D135" s="52"/>
      <c r="E135" s="52"/>
      <c r="F135" s="52"/>
      <c r="G135" s="52"/>
      <c r="H135" s="52"/>
      <c r="I135" s="149"/>
      <c r="J135" s="52"/>
      <c r="K135" s="52"/>
      <c r="L135" s="36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sheetProtection algorithmName="SHA-512" hashValue="UvRf2VxscG1PYCn0KRNzApE2vsDc05Z8Dp+XDku61uNova4QTXCGAhQEij+H0SnjZFYtB3kp23it+k+zhq0SvA==" saltValue="Jw2OqvaGh1L4911HR2RMpn4XX3aJz83+VrzlViW6gUOr2w6vETVs4UgCUMCsSJnesKk1QpKj1SQUxFAUl/DaTw==" spinCount="100000" sheet="1" objects="1" scenarios="1" formatColumns="0" formatRows="0" autoFilter="0"/>
  <autoFilter ref="C120:K134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49"/>
  <sheetViews>
    <sheetView showGridLines="0" topLeftCell="A119" workbookViewId="0">
      <selection activeCell="A119" sqref="A1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104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344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ROUND((SUM(BE124:BE148)),  2)</f>
        <v>0</v>
      </c>
      <c r="G33" s="31"/>
      <c r="H33" s="31"/>
      <c r="I33" s="128">
        <v>0.21</v>
      </c>
      <c r="J33" s="127">
        <f>ROUND(((SUM(BE124:BE148))*I33),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ROUND((SUM(BF124:BF148)),  2)</f>
        <v>0</v>
      </c>
      <c r="G34" s="31"/>
      <c r="H34" s="31"/>
      <c r="I34" s="128">
        <v>0.15</v>
      </c>
      <c r="J34" s="127">
        <f>ROUND(((SUM(BF124:BF148))*I34),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ROUND((SUM(BG124:BG148)),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ROUND((SUM(BH124:BH148)),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ROUND((SUM(BI124:BI148)),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08 - Místnost č. 307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J125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140</v>
      </c>
      <c r="E98" s="168"/>
      <c r="F98" s="168"/>
      <c r="G98" s="168"/>
      <c r="H98" s="168"/>
      <c r="I98" s="169"/>
      <c r="J98" s="170">
        <f>J126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141</v>
      </c>
      <c r="E99" s="168"/>
      <c r="F99" s="168"/>
      <c r="G99" s="168"/>
      <c r="H99" s="168"/>
      <c r="I99" s="169"/>
      <c r="J99" s="170">
        <f>J128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142</v>
      </c>
      <c r="E100" s="168"/>
      <c r="F100" s="168"/>
      <c r="G100" s="168"/>
      <c r="H100" s="168"/>
      <c r="I100" s="169"/>
      <c r="J100" s="170">
        <f>J134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143</v>
      </c>
      <c r="E101" s="168"/>
      <c r="F101" s="168"/>
      <c r="G101" s="168"/>
      <c r="H101" s="168"/>
      <c r="I101" s="169"/>
      <c r="J101" s="170">
        <f>J137</f>
        <v>0</v>
      </c>
      <c r="K101" s="166"/>
      <c r="L101" s="171"/>
    </row>
    <row r="102" spans="1:31" s="9" customFormat="1" ht="24.95" customHeight="1">
      <c r="B102" s="158"/>
      <c r="C102" s="159"/>
      <c r="D102" s="160" t="s">
        <v>144</v>
      </c>
      <c r="E102" s="161"/>
      <c r="F102" s="161"/>
      <c r="G102" s="161"/>
      <c r="H102" s="161"/>
      <c r="I102" s="162"/>
      <c r="J102" s="163">
        <f>J144</f>
        <v>0</v>
      </c>
      <c r="K102" s="159"/>
      <c r="L102" s="164"/>
    </row>
    <row r="103" spans="1:31" s="10" customFormat="1" ht="19.899999999999999" customHeight="1">
      <c r="B103" s="165"/>
      <c r="C103" s="166"/>
      <c r="D103" s="167" t="s">
        <v>145</v>
      </c>
      <c r="E103" s="168"/>
      <c r="F103" s="168"/>
      <c r="G103" s="168"/>
      <c r="H103" s="168"/>
      <c r="I103" s="169"/>
      <c r="J103" s="170">
        <f>J145</f>
        <v>0</v>
      </c>
      <c r="K103" s="166"/>
      <c r="L103" s="171"/>
    </row>
    <row r="104" spans="1:31" s="10" customFormat="1" ht="19.899999999999999" customHeight="1">
      <c r="B104" s="165"/>
      <c r="C104" s="166"/>
      <c r="D104" s="167" t="s">
        <v>146</v>
      </c>
      <c r="E104" s="168"/>
      <c r="F104" s="168"/>
      <c r="G104" s="168"/>
      <c r="H104" s="168"/>
      <c r="I104" s="169"/>
      <c r="J104" s="170">
        <f>J147</f>
        <v>0</v>
      </c>
      <c r="K104" s="166"/>
      <c r="L104" s="171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149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152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147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3" t="str">
        <f>E7</f>
        <v>STAVEBNÍ ÚPRAVY - VŠE FM J. HRADEC</v>
      </c>
      <c r="F114" s="274"/>
      <c r="G114" s="274"/>
      <c r="H114" s="274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132</v>
      </c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54" t="str">
        <f>E9</f>
        <v>08 - Místnost č. 307</v>
      </c>
      <c r="F116" s="272"/>
      <c r="G116" s="272"/>
      <c r="H116" s="272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>VŠE FM J. HRADEC, JAROŠOVSKÁ 117/II</v>
      </c>
      <c r="G118" s="33"/>
      <c r="H118" s="33"/>
      <c r="I118" s="114" t="s">
        <v>22</v>
      </c>
      <c r="J118" s="63">
        <f>IF(J12="","",J12)</f>
        <v>0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3"/>
      <c r="E120" s="33"/>
      <c r="F120" s="24" t="str">
        <f>E15</f>
        <v xml:space="preserve"> </v>
      </c>
      <c r="G120" s="33"/>
      <c r="H120" s="33"/>
      <c r="I120" s="114" t="s">
        <v>29</v>
      </c>
      <c r="J120" s="29" t="str">
        <f>E21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7.95" customHeight="1">
      <c r="A121" s="31"/>
      <c r="B121" s="32"/>
      <c r="C121" s="26" t="s">
        <v>27</v>
      </c>
      <c r="D121" s="33"/>
      <c r="E121" s="33"/>
      <c r="F121" s="24" t="str">
        <f>IF(E18="","",E18)</f>
        <v>Vyplň údaj</v>
      </c>
      <c r="G121" s="33"/>
      <c r="H121" s="33"/>
      <c r="I121" s="114" t="s">
        <v>31</v>
      </c>
      <c r="J121" s="29" t="str">
        <f>E24</f>
        <v/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72"/>
      <c r="B123" s="173"/>
      <c r="C123" s="174" t="s">
        <v>148</v>
      </c>
      <c r="D123" s="175" t="s">
        <v>61</v>
      </c>
      <c r="E123" s="175" t="s">
        <v>57</v>
      </c>
      <c r="F123" s="175" t="s">
        <v>58</v>
      </c>
      <c r="G123" s="175" t="s">
        <v>149</v>
      </c>
      <c r="H123" s="175" t="s">
        <v>150</v>
      </c>
      <c r="I123" s="176" t="s">
        <v>151</v>
      </c>
      <c r="J123" s="177" t="s">
        <v>136</v>
      </c>
      <c r="K123" s="178" t="s">
        <v>152</v>
      </c>
      <c r="L123" s="179"/>
      <c r="M123" s="72" t="s">
        <v>1</v>
      </c>
      <c r="N123" s="73" t="s">
        <v>40</v>
      </c>
      <c r="O123" s="73" t="s">
        <v>153</v>
      </c>
      <c r="P123" s="73" t="s">
        <v>154</v>
      </c>
      <c r="Q123" s="73" t="s">
        <v>155</v>
      </c>
      <c r="R123" s="73" t="s">
        <v>156</v>
      </c>
      <c r="S123" s="73" t="s">
        <v>157</v>
      </c>
      <c r="T123" s="73" t="s">
        <v>158</v>
      </c>
      <c r="U123" s="74" t="s">
        <v>159</v>
      </c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2" customFormat="1" ht="22.9" customHeight="1">
      <c r="A124" s="31"/>
      <c r="B124" s="32"/>
      <c r="C124" s="79" t="s">
        <v>160</v>
      </c>
      <c r="D124" s="33"/>
      <c r="E124" s="33"/>
      <c r="F124" s="33"/>
      <c r="G124" s="33"/>
      <c r="H124" s="33"/>
      <c r="I124" s="112"/>
      <c r="J124" s="180">
        <f>BK124</f>
        <v>0</v>
      </c>
      <c r="K124" s="33"/>
      <c r="L124" s="36"/>
      <c r="M124" s="75"/>
      <c r="N124" s="181"/>
      <c r="O124" s="76"/>
      <c r="P124" s="182">
        <f>P125+P144</f>
        <v>0</v>
      </c>
      <c r="Q124" s="76"/>
      <c r="R124" s="182">
        <f>R125+R144</f>
        <v>0.32091800000000004</v>
      </c>
      <c r="S124" s="76"/>
      <c r="T124" s="182">
        <f>T125+T144</f>
        <v>0.01</v>
      </c>
      <c r="U124" s="77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75</v>
      </c>
      <c r="AU124" s="14" t="s">
        <v>138</v>
      </c>
      <c r="BK124" s="183">
        <f>BK125+BK144</f>
        <v>0</v>
      </c>
    </row>
    <row r="125" spans="1:65" s="12" customFormat="1" ht="25.9" customHeight="1">
      <c r="B125" s="184"/>
      <c r="C125" s="185"/>
      <c r="D125" s="186" t="s">
        <v>75</v>
      </c>
      <c r="E125" s="187" t="s">
        <v>161</v>
      </c>
      <c r="F125" s="187" t="s">
        <v>162</v>
      </c>
      <c r="G125" s="185"/>
      <c r="H125" s="185"/>
      <c r="I125" s="188"/>
      <c r="J125" s="189">
        <f>BK125</f>
        <v>0</v>
      </c>
      <c r="K125" s="185"/>
      <c r="L125" s="190"/>
      <c r="M125" s="191"/>
      <c r="N125" s="192"/>
      <c r="O125" s="192"/>
      <c r="P125" s="193">
        <f>P126+P128+P134+P137</f>
        <v>0</v>
      </c>
      <c r="Q125" s="192"/>
      <c r="R125" s="193">
        <f>R126+R128+R134+R137</f>
        <v>0.32091800000000004</v>
      </c>
      <c r="S125" s="192"/>
      <c r="T125" s="193">
        <f>T126+T128+T134+T137</f>
        <v>0.01</v>
      </c>
      <c r="U125" s="194"/>
      <c r="AR125" s="195" t="s">
        <v>86</v>
      </c>
      <c r="AT125" s="196" t="s">
        <v>75</v>
      </c>
      <c r="AU125" s="196" t="s">
        <v>76</v>
      </c>
      <c r="AY125" s="195" t="s">
        <v>163</v>
      </c>
      <c r="BK125" s="197">
        <f>BK126+BK128+BK134+BK137</f>
        <v>0</v>
      </c>
    </row>
    <row r="126" spans="1:65" s="12" customFormat="1" ht="22.9" customHeight="1">
      <c r="B126" s="184"/>
      <c r="C126" s="185"/>
      <c r="D126" s="186" t="s">
        <v>75</v>
      </c>
      <c r="E126" s="198" t="s">
        <v>164</v>
      </c>
      <c r="F126" s="198" t="s">
        <v>165</v>
      </c>
      <c r="G126" s="185"/>
      <c r="H126" s="185"/>
      <c r="I126" s="188"/>
      <c r="J126" s="199">
        <f>BK126</f>
        <v>0</v>
      </c>
      <c r="K126" s="185"/>
      <c r="L126" s="190"/>
      <c r="M126" s="191"/>
      <c r="N126" s="192"/>
      <c r="O126" s="192"/>
      <c r="P126" s="193">
        <f>P127</f>
        <v>0</v>
      </c>
      <c r="Q126" s="192"/>
      <c r="R126" s="193">
        <f>R127</f>
        <v>0</v>
      </c>
      <c r="S126" s="192"/>
      <c r="T126" s="193">
        <f>T127</f>
        <v>0</v>
      </c>
      <c r="U126" s="194"/>
      <c r="AR126" s="195" t="s">
        <v>86</v>
      </c>
      <c r="AT126" s="196" t="s">
        <v>75</v>
      </c>
      <c r="AU126" s="196" t="s">
        <v>84</v>
      </c>
      <c r="AY126" s="195" t="s">
        <v>163</v>
      </c>
      <c r="BK126" s="197">
        <f>BK127</f>
        <v>0</v>
      </c>
    </row>
    <row r="127" spans="1:65" s="2" customFormat="1" ht="16.5" customHeight="1">
      <c r="A127" s="31"/>
      <c r="B127" s="32"/>
      <c r="C127" s="200" t="s">
        <v>84</v>
      </c>
      <c r="D127" s="200" t="s">
        <v>166</v>
      </c>
      <c r="E127" s="201" t="s">
        <v>167</v>
      </c>
      <c r="F127" s="202" t="s">
        <v>168</v>
      </c>
      <c r="G127" s="203" t="s">
        <v>169</v>
      </c>
      <c r="H127" s="204">
        <v>1</v>
      </c>
      <c r="I127" s="205"/>
      <c r="J127" s="206">
        <f>ROUND(I127*H127,2)</f>
        <v>0</v>
      </c>
      <c r="K127" s="207"/>
      <c r="L127" s="36"/>
      <c r="M127" s="208" t="s">
        <v>1</v>
      </c>
      <c r="N127" s="209" t="s">
        <v>41</v>
      </c>
      <c r="O127" s="68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0">
        <f>S127*H127</f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125</v>
      </c>
      <c r="AT127" s="212" t="s">
        <v>166</v>
      </c>
      <c r="AU127" s="212" t="s">
        <v>86</v>
      </c>
      <c r="AY127" s="14" t="s">
        <v>163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84</v>
      </c>
      <c r="BK127" s="213">
        <f>ROUND(I127*H127,2)</f>
        <v>0</v>
      </c>
      <c r="BL127" s="14" t="s">
        <v>125</v>
      </c>
      <c r="BM127" s="212" t="s">
        <v>345</v>
      </c>
    </row>
    <row r="128" spans="1:65" s="12" customFormat="1" ht="22.9" customHeight="1">
      <c r="B128" s="184"/>
      <c r="C128" s="185"/>
      <c r="D128" s="186" t="s">
        <v>75</v>
      </c>
      <c r="E128" s="198" t="s">
        <v>171</v>
      </c>
      <c r="F128" s="198" t="s">
        <v>172</v>
      </c>
      <c r="G128" s="185"/>
      <c r="H128" s="185"/>
      <c r="I128" s="188"/>
      <c r="J128" s="199">
        <f>BK128</f>
        <v>0</v>
      </c>
      <c r="K128" s="185"/>
      <c r="L128" s="190"/>
      <c r="M128" s="191"/>
      <c r="N128" s="192"/>
      <c r="O128" s="192"/>
      <c r="P128" s="193">
        <f>SUM(P129:P133)</f>
        <v>0</v>
      </c>
      <c r="Q128" s="192"/>
      <c r="R128" s="193">
        <f>SUM(R129:R133)</f>
        <v>0.3054</v>
      </c>
      <c r="S128" s="192"/>
      <c r="T128" s="193">
        <f>SUM(T129:T133)</f>
        <v>0.01</v>
      </c>
      <c r="U128" s="194"/>
      <c r="AR128" s="195" t="s">
        <v>86</v>
      </c>
      <c r="AT128" s="196" t="s">
        <v>75</v>
      </c>
      <c r="AU128" s="196" t="s">
        <v>84</v>
      </c>
      <c r="AY128" s="195" t="s">
        <v>163</v>
      </c>
      <c r="BK128" s="197">
        <f>SUM(BK129:BK133)</f>
        <v>0</v>
      </c>
    </row>
    <row r="129" spans="1:65" s="2" customFormat="1" ht="24" customHeight="1">
      <c r="A129" s="31"/>
      <c r="B129" s="32"/>
      <c r="C129" s="200" t="s">
        <v>86</v>
      </c>
      <c r="D129" s="200" t="s">
        <v>166</v>
      </c>
      <c r="E129" s="201" t="s">
        <v>173</v>
      </c>
      <c r="F129" s="202" t="s">
        <v>174</v>
      </c>
      <c r="G129" s="203" t="s">
        <v>175</v>
      </c>
      <c r="H129" s="204">
        <v>28</v>
      </c>
      <c r="I129" s="205"/>
      <c r="J129" s="206">
        <f>ROUND(I129*H129,2)</f>
        <v>0</v>
      </c>
      <c r="K129" s="207"/>
      <c r="L129" s="36"/>
      <c r="M129" s="208" t="s">
        <v>1</v>
      </c>
      <c r="N129" s="209" t="s">
        <v>41</v>
      </c>
      <c r="O129" s="68"/>
      <c r="P129" s="210">
        <f>O129*H129</f>
        <v>0</v>
      </c>
      <c r="Q129" s="210">
        <v>7.5000000000000002E-4</v>
      </c>
      <c r="R129" s="210">
        <f>Q129*H129</f>
        <v>2.1000000000000001E-2</v>
      </c>
      <c r="S129" s="210">
        <v>0</v>
      </c>
      <c r="T129" s="210">
        <f>S129*H129</f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125</v>
      </c>
      <c r="AT129" s="212" t="s">
        <v>166</v>
      </c>
      <c r="AU129" s="212" t="s">
        <v>86</v>
      </c>
      <c r="AY129" s="14" t="s">
        <v>163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84</v>
      </c>
      <c r="BK129" s="213">
        <f>ROUND(I129*H129,2)</f>
        <v>0</v>
      </c>
      <c r="BL129" s="14" t="s">
        <v>125</v>
      </c>
      <c r="BM129" s="212" t="s">
        <v>346</v>
      </c>
    </row>
    <row r="130" spans="1:65" s="2" customFormat="1" ht="16.5" customHeight="1">
      <c r="A130" s="31"/>
      <c r="B130" s="32"/>
      <c r="C130" s="214" t="s">
        <v>177</v>
      </c>
      <c r="D130" s="214" t="s">
        <v>178</v>
      </c>
      <c r="E130" s="215" t="s">
        <v>179</v>
      </c>
      <c r="F130" s="216" t="s">
        <v>180</v>
      </c>
      <c r="G130" s="217" t="s">
        <v>175</v>
      </c>
      <c r="H130" s="218">
        <v>31.6</v>
      </c>
      <c r="I130" s="219"/>
      <c r="J130" s="220">
        <f>ROUND(I130*H130,2)</f>
        <v>0</v>
      </c>
      <c r="K130" s="221"/>
      <c r="L130" s="222"/>
      <c r="M130" s="223" t="s">
        <v>1</v>
      </c>
      <c r="N130" s="224" t="s">
        <v>41</v>
      </c>
      <c r="O130" s="68"/>
      <c r="P130" s="210">
        <f>O130*H130</f>
        <v>0</v>
      </c>
      <c r="Q130" s="210">
        <v>8.9999999999999993E-3</v>
      </c>
      <c r="R130" s="210">
        <f>Q130*H130</f>
        <v>0.28439999999999999</v>
      </c>
      <c r="S130" s="210">
        <v>0</v>
      </c>
      <c r="T130" s="210">
        <f>S130*H130</f>
        <v>0</v>
      </c>
      <c r="U130" s="211" t="s">
        <v>1</v>
      </c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2" t="s">
        <v>181</v>
      </c>
      <c r="AT130" s="212" t="s">
        <v>178</v>
      </c>
      <c r="AU130" s="212" t="s">
        <v>86</v>
      </c>
      <c r="AY130" s="14" t="s">
        <v>163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84</v>
      </c>
      <c r="BK130" s="213">
        <f>ROUND(I130*H130,2)</f>
        <v>0</v>
      </c>
      <c r="BL130" s="14" t="s">
        <v>125</v>
      </c>
      <c r="BM130" s="212" t="s">
        <v>347</v>
      </c>
    </row>
    <row r="131" spans="1:65" s="2" customFormat="1" ht="16.5" customHeight="1">
      <c r="A131" s="31"/>
      <c r="B131" s="32"/>
      <c r="C131" s="200" t="s">
        <v>187</v>
      </c>
      <c r="D131" s="200" t="s">
        <v>166</v>
      </c>
      <c r="E131" s="201" t="s">
        <v>184</v>
      </c>
      <c r="F131" s="202" t="s">
        <v>185</v>
      </c>
      <c r="G131" s="203" t="s">
        <v>169</v>
      </c>
      <c r="H131" s="204">
        <v>1</v>
      </c>
      <c r="I131" s="205"/>
      <c r="J131" s="206">
        <f>ROUND(I131*H131,2)</f>
        <v>0</v>
      </c>
      <c r="K131" s="207"/>
      <c r="L131" s="36"/>
      <c r="M131" s="208" t="s">
        <v>1</v>
      </c>
      <c r="N131" s="209" t="s">
        <v>41</v>
      </c>
      <c r="O131" s="68"/>
      <c r="P131" s="210">
        <f>O131*H131</f>
        <v>0</v>
      </c>
      <c r="Q131" s="210">
        <v>0</v>
      </c>
      <c r="R131" s="210">
        <f>Q131*H131</f>
        <v>0</v>
      </c>
      <c r="S131" s="210">
        <v>0.01</v>
      </c>
      <c r="T131" s="210">
        <f>S131*H131</f>
        <v>0.01</v>
      </c>
      <c r="U131" s="211" t="s">
        <v>1</v>
      </c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2" t="s">
        <v>125</v>
      </c>
      <c r="AT131" s="212" t="s">
        <v>166</v>
      </c>
      <c r="AU131" s="212" t="s">
        <v>86</v>
      </c>
      <c r="AY131" s="14" t="s">
        <v>163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84</v>
      </c>
      <c r="BK131" s="213">
        <f>ROUND(I131*H131,2)</f>
        <v>0</v>
      </c>
      <c r="BL131" s="14" t="s">
        <v>125</v>
      </c>
      <c r="BM131" s="212" t="s">
        <v>348</v>
      </c>
    </row>
    <row r="132" spans="1:65" s="2" customFormat="1" ht="24" customHeight="1">
      <c r="A132" s="31"/>
      <c r="B132" s="32"/>
      <c r="C132" s="200" t="s">
        <v>128</v>
      </c>
      <c r="D132" s="200" t="s">
        <v>166</v>
      </c>
      <c r="E132" s="201" t="s">
        <v>188</v>
      </c>
      <c r="F132" s="202" t="s">
        <v>189</v>
      </c>
      <c r="G132" s="203" t="s">
        <v>190</v>
      </c>
      <c r="H132" s="204">
        <v>0.30499999999999999</v>
      </c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125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125</v>
      </c>
      <c r="BM132" s="212" t="s">
        <v>349</v>
      </c>
    </row>
    <row r="133" spans="1:65" s="2" customFormat="1" ht="24" customHeight="1">
      <c r="A133" s="31"/>
      <c r="B133" s="32"/>
      <c r="C133" s="200" t="s">
        <v>257</v>
      </c>
      <c r="D133" s="200" t="s">
        <v>166</v>
      </c>
      <c r="E133" s="201" t="s">
        <v>193</v>
      </c>
      <c r="F133" s="202" t="s">
        <v>194</v>
      </c>
      <c r="G133" s="203" t="s">
        <v>190</v>
      </c>
      <c r="H133" s="204">
        <v>0.30499999999999999</v>
      </c>
      <c r="I133" s="205"/>
      <c r="J133" s="206">
        <f>ROUND(I133*H133,2)</f>
        <v>0</v>
      </c>
      <c r="K133" s="207"/>
      <c r="L133" s="36"/>
      <c r="M133" s="208" t="s">
        <v>1</v>
      </c>
      <c r="N133" s="209" t="s">
        <v>41</v>
      </c>
      <c r="O133" s="68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0">
        <f>S133*H133</f>
        <v>0</v>
      </c>
      <c r="U133" s="211" t="s">
        <v>1</v>
      </c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2" t="s">
        <v>125</v>
      </c>
      <c r="AT133" s="212" t="s">
        <v>166</v>
      </c>
      <c r="AU133" s="212" t="s">
        <v>86</v>
      </c>
      <c r="AY133" s="14" t="s">
        <v>163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84</v>
      </c>
      <c r="BK133" s="213">
        <f>ROUND(I133*H133,2)</f>
        <v>0</v>
      </c>
      <c r="BL133" s="14" t="s">
        <v>125</v>
      </c>
      <c r="BM133" s="212" t="s">
        <v>350</v>
      </c>
    </row>
    <row r="134" spans="1:65" s="12" customFormat="1" ht="22.9" customHeight="1">
      <c r="B134" s="184"/>
      <c r="C134" s="185"/>
      <c r="D134" s="186" t="s">
        <v>75</v>
      </c>
      <c r="E134" s="198" t="s">
        <v>196</v>
      </c>
      <c r="F134" s="198" t="s">
        <v>197</v>
      </c>
      <c r="G134" s="185"/>
      <c r="H134" s="185"/>
      <c r="I134" s="188"/>
      <c r="J134" s="199">
        <f>BK134</f>
        <v>0</v>
      </c>
      <c r="K134" s="185"/>
      <c r="L134" s="190"/>
      <c r="M134" s="191"/>
      <c r="N134" s="192"/>
      <c r="O134" s="192"/>
      <c r="P134" s="193">
        <f>SUM(P135:P136)</f>
        <v>0</v>
      </c>
      <c r="Q134" s="192"/>
      <c r="R134" s="193">
        <f>SUM(R135:R136)</f>
        <v>1.7980000000000001E-3</v>
      </c>
      <c r="S134" s="192"/>
      <c r="T134" s="193">
        <f>SUM(T135:T136)</f>
        <v>0</v>
      </c>
      <c r="U134" s="194"/>
      <c r="AR134" s="195" t="s">
        <v>86</v>
      </c>
      <c r="AT134" s="196" t="s">
        <v>75</v>
      </c>
      <c r="AU134" s="196" t="s">
        <v>84</v>
      </c>
      <c r="AY134" s="195" t="s">
        <v>163</v>
      </c>
      <c r="BK134" s="197">
        <f>SUM(BK135:BK136)</f>
        <v>0</v>
      </c>
    </row>
    <row r="135" spans="1:65" s="2" customFormat="1" ht="16.5" customHeight="1">
      <c r="A135" s="31"/>
      <c r="B135" s="32"/>
      <c r="C135" s="200" t="s">
        <v>207</v>
      </c>
      <c r="D135" s="200" t="s">
        <v>166</v>
      </c>
      <c r="E135" s="201" t="s">
        <v>198</v>
      </c>
      <c r="F135" s="202" t="s">
        <v>199</v>
      </c>
      <c r="G135" s="203" t="s">
        <v>200</v>
      </c>
      <c r="H135" s="204">
        <v>25</v>
      </c>
      <c r="I135" s="205"/>
      <c r="J135" s="206">
        <f>ROUND(I135*H135,2)</f>
        <v>0</v>
      </c>
      <c r="K135" s="207"/>
      <c r="L135" s="36"/>
      <c r="M135" s="208" t="s">
        <v>1</v>
      </c>
      <c r="N135" s="209" t="s">
        <v>41</v>
      </c>
      <c r="O135" s="68"/>
      <c r="P135" s="210">
        <f>O135*H135</f>
        <v>0</v>
      </c>
      <c r="Q135" s="210">
        <v>1.0000000000000001E-5</v>
      </c>
      <c r="R135" s="210">
        <f>Q135*H135</f>
        <v>2.5000000000000001E-4</v>
      </c>
      <c r="S135" s="210">
        <v>0</v>
      </c>
      <c r="T135" s="210">
        <f>S135*H135</f>
        <v>0</v>
      </c>
      <c r="U135" s="211" t="s">
        <v>1</v>
      </c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2" t="s">
        <v>125</v>
      </c>
      <c r="AT135" s="212" t="s">
        <v>166</v>
      </c>
      <c r="AU135" s="212" t="s">
        <v>86</v>
      </c>
      <c r="AY135" s="14" t="s">
        <v>163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84</v>
      </c>
      <c r="BK135" s="213">
        <f>ROUND(I135*H135,2)</f>
        <v>0</v>
      </c>
      <c r="BL135" s="14" t="s">
        <v>125</v>
      </c>
      <c r="BM135" s="212" t="s">
        <v>351</v>
      </c>
    </row>
    <row r="136" spans="1:65" s="2" customFormat="1" ht="16.5" customHeight="1">
      <c r="A136" s="31"/>
      <c r="B136" s="32"/>
      <c r="C136" s="214" t="s">
        <v>211</v>
      </c>
      <c r="D136" s="214" t="s">
        <v>178</v>
      </c>
      <c r="E136" s="215" t="s">
        <v>202</v>
      </c>
      <c r="F136" s="216" t="s">
        <v>203</v>
      </c>
      <c r="G136" s="217" t="s">
        <v>200</v>
      </c>
      <c r="H136" s="218">
        <v>25.8</v>
      </c>
      <c r="I136" s="219"/>
      <c r="J136" s="220">
        <f>ROUND(I136*H136,2)</f>
        <v>0</v>
      </c>
      <c r="K136" s="221"/>
      <c r="L136" s="222"/>
      <c r="M136" s="223" t="s">
        <v>1</v>
      </c>
      <c r="N136" s="224" t="s">
        <v>41</v>
      </c>
      <c r="O136" s="68"/>
      <c r="P136" s="210">
        <f>O136*H136</f>
        <v>0</v>
      </c>
      <c r="Q136" s="210">
        <v>6.0000000000000002E-5</v>
      </c>
      <c r="R136" s="210">
        <f>Q136*H136</f>
        <v>1.5480000000000001E-3</v>
      </c>
      <c r="S136" s="210">
        <v>0</v>
      </c>
      <c r="T136" s="210">
        <f>S136*H136</f>
        <v>0</v>
      </c>
      <c r="U136" s="211" t="s">
        <v>1</v>
      </c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2" t="s">
        <v>181</v>
      </c>
      <c r="AT136" s="212" t="s">
        <v>178</v>
      </c>
      <c r="AU136" s="212" t="s">
        <v>86</v>
      </c>
      <c r="AY136" s="14" t="s">
        <v>163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84</v>
      </c>
      <c r="BK136" s="213">
        <f>ROUND(I136*H136,2)</f>
        <v>0</v>
      </c>
      <c r="BL136" s="14" t="s">
        <v>125</v>
      </c>
      <c r="BM136" s="212" t="s">
        <v>352</v>
      </c>
    </row>
    <row r="137" spans="1:65" s="12" customFormat="1" ht="22.9" customHeight="1">
      <c r="B137" s="184"/>
      <c r="C137" s="185"/>
      <c r="D137" s="186" t="s">
        <v>75</v>
      </c>
      <c r="E137" s="198" t="s">
        <v>205</v>
      </c>
      <c r="F137" s="198" t="s">
        <v>206</v>
      </c>
      <c r="G137" s="185"/>
      <c r="H137" s="185"/>
      <c r="I137" s="188"/>
      <c r="J137" s="199">
        <f>BK137</f>
        <v>0</v>
      </c>
      <c r="K137" s="185"/>
      <c r="L137" s="190"/>
      <c r="M137" s="191"/>
      <c r="N137" s="192"/>
      <c r="O137" s="192"/>
      <c r="P137" s="193">
        <f>SUM(P138:P143)</f>
        <v>0</v>
      </c>
      <c r="Q137" s="192"/>
      <c r="R137" s="193">
        <f>SUM(R138:R143)</f>
        <v>1.372E-2</v>
      </c>
      <c r="S137" s="192"/>
      <c r="T137" s="193">
        <f>SUM(T138:T143)</f>
        <v>0</v>
      </c>
      <c r="U137" s="194"/>
      <c r="AR137" s="195" t="s">
        <v>86</v>
      </c>
      <c r="AT137" s="196" t="s">
        <v>75</v>
      </c>
      <c r="AU137" s="196" t="s">
        <v>84</v>
      </c>
      <c r="AY137" s="195" t="s">
        <v>163</v>
      </c>
      <c r="BK137" s="197">
        <f>SUM(BK138:BK143)</f>
        <v>0</v>
      </c>
    </row>
    <row r="138" spans="1:65" s="2" customFormat="1" ht="24" customHeight="1">
      <c r="A138" s="31"/>
      <c r="B138" s="32"/>
      <c r="C138" s="200" t="s">
        <v>215</v>
      </c>
      <c r="D138" s="200" t="s">
        <v>166</v>
      </c>
      <c r="E138" s="201" t="s">
        <v>208</v>
      </c>
      <c r="F138" s="202" t="s">
        <v>209</v>
      </c>
      <c r="G138" s="203" t="s">
        <v>200</v>
      </c>
      <c r="H138" s="204">
        <v>25</v>
      </c>
      <c r="I138" s="205"/>
      <c r="J138" s="206">
        <f t="shared" ref="J138:J143" si="0">ROUND(I138*H138,2)</f>
        <v>0</v>
      </c>
      <c r="K138" s="207"/>
      <c r="L138" s="36"/>
      <c r="M138" s="208" t="s">
        <v>1</v>
      </c>
      <c r="N138" s="209" t="s">
        <v>41</v>
      </c>
      <c r="O138" s="68"/>
      <c r="P138" s="210">
        <f t="shared" ref="P138:P143" si="1">O138*H138</f>
        <v>0</v>
      </c>
      <c r="Q138" s="210">
        <v>0</v>
      </c>
      <c r="R138" s="210">
        <f t="shared" ref="R138:R143" si="2">Q138*H138</f>
        <v>0</v>
      </c>
      <c r="S138" s="210">
        <v>0</v>
      </c>
      <c r="T138" s="210">
        <f t="shared" ref="T138:T143" si="3">S138*H138</f>
        <v>0</v>
      </c>
      <c r="U138" s="211" t="s">
        <v>1</v>
      </c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2" t="s">
        <v>125</v>
      </c>
      <c r="AT138" s="212" t="s">
        <v>166</v>
      </c>
      <c r="AU138" s="212" t="s">
        <v>86</v>
      </c>
      <c r="AY138" s="14" t="s">
        <v>163</v>
      </c>
      <c r="BE138" s="213">
        <f t="shared" ref="BE138:BE143" si="4">IF(N138="základní",J138,0)</f>
        <v>0</v>
      </c>
      <c r="BF138" s="213">
        <f t="shared" ref="BF138:BF143" si="5">IF(N138="snížená",J138,0)</f>
        <v>0</v>
      </c>
      <c r="BG138" s="213">
        <f t="shared" ref="BG138:BG143" si="6">IF(N138="zákl. přenesená",J138,0)</f>
        <v>0</v>
      </c>
      <c r="BH138" s="213">
        <f t="shared" ref="BH138:BH143" si="7">IF(N138="sníž. přenesená",J138,0)</f>
        <v>0</v>
      </c>
      <c r="BI138" s="213">
        <f t="shared" ref="BI138:BI143" si="8">IF(N138="nulová",J138,0)</f>
        <v>0</v>
      </c>
      <c r="BJ138" s="14" t="s">
        <v>84</v>
      </c>
      <c r="BK138" s="213">
        <f t="shared" ref="BK138:BK143" si="9">ROUND(I138*H138,2)</f>
        <v>0</v>
      </c>
      <c r="BL138" s="14" t="s">
        <v>125</v>
      </c>
      <c r="BM138" s="212" t="s">
        <v>353</v>
      </c>
    </row>
    <row r="139" spans="1:65" s="2" customFormat="1" ht="24" customHeight="1">
      <c r="A139" s="31"/>
      <c r="B139" s="32"/>
      <c r="C139" s="214" t="s">
        <v>108</v>
      </c>
      <c r="D139" s="214" t="s">
        <v>178</v>
      </c>
      <c r="E139" s="215" t="s">
        <v>212</v>
      </c>
      <c r="F139" s="216" t="s">
        <v>213</v>
      </c>
      <c r="G139" s="217" t="s">
        <v>200</v>
      </c>
      <c r="H139" s="218">
        <v>25</v>
      </c>
      <c r="I139" s="219"/>
      <c r="J139" s="220">
        <f t="shared" si="0"/>
        <v>0</v>
      </c>
      <c r="K139" s="221"/>
      <c r="L139" s="222"/>
      <c r="M139" s="223" t="s">
        <v>1</v>
      </c>
      <c r="N139" s="224" t="s">
        <v>41</v>
      </c>
      <c r="O139" s="68"/>
      <c r="P139" s="210">
        <f t="shared" si="1"/>
        <v>0</v>
      </c>
      <c r="Q139" s="210">
        <v>0</v>
      </c>
      <c r="R139" s="210">
        <f t="shared" si="2"/>
        <v>0</v>
      </c>
      <c r="S139" s="210">
        <v>0</v>
      </c>
      <c r="T139" s="210">
        <f t="shared" si="3"/>
        <v>0</v>
      </c>
      <c r="U139" s="211" t="s">
        <v>1</v>
      </c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2" t="s">
        <v>181</v>
      </c>
      <c r="AT139" s="212" t="s">
        <v>178</v>
      </c>
      <c r="AU139" s="212" t="s">
        <v>86</v>
      </c>
      <c r="AY139" s="14" t="s">
        <v>163</v>
      </c>
      <c r="BE139" s="213">
        <f t="shared" si="4"/>
        <v>0</v>
      </c>
      <c r="BF139" s="213">
        <f t="shared" si="5"/>
        <v>0</v>
      </c>
      <c r="BG139" s="213">
        <f t="shared" si="6"/>
        <v>0</v>
      </c>
      <c r="BH139" s="213">
        <f t="shared" si="7"/>
        <v>0</v>
      </c>
      <c r="BI139" s="213">
        <f t="shared" si="8"/>
        <v>0</v>
      </c>
      <c r="BJ139" s="14" t="s">
        <v>84</v>
      </c>
      <c r="BK139" s="213">
        <f t="shared" si="9"/>
        <v>0</v>
      </c>
      <c r="BL139" s="14" t="s">
        <v>125</v>
      </c>
      <c r="BM139" s="212" t="s">
        <v>354</v>
      </c>
    </row>
    <row r="140" spans="1:65" s="2" customFormat="1" ht="16.5" customHeight="1">
      <c r="A140" s="31"/>
      <c r="B140" s="32"/>
      <c r="C140" s="200" t="s">
        <v>111</v>
      </c>
      <c r="D140" s="200" t="s">
        <v>166</v>
      </c>
      <c r="E140" s="201" t="s">
        <v>216</v>
      </c>
      <c r="F140" s="202" t="s">
        <v>217</v>
      </c>
      <c r="G140" s="203" t="s">
        <v>175</v>
      </c>
      <c r="H140" s="204">
        <v>25</v>
      </c>
      <c r="I140" s="205"/>
      <c r="J140" s="206">
        <f t="shared" si="0"/>
        <v>0</v>
      </c>
      <c r="K140" s="207"/>
      <c r="L140" s="36"/>
      <c r="M140" s="208" t="s">
        <v>1</v>
      </c>
      <c r="N140" s="209" t="s">
        <v>41</v>
      </c>
      <c r="O140" s="68"/>
      <c r="P140" s="210">
        <f t="shared" si="1"/>
        <v>0</v>
      </c>
      <c r="Q140" s="210">
        <v>0</v>
      </c>
      <c r="R140" s="210">
        <f t="shared" si="2"/>
        <v>0</v>
      </c>
      <c r="S140" s="210">
        <v>0</v>
      </c>
      <c r="T140" s="210">
        <f t="shared" si="3"/>
        <v>0</v>
      </c>
      <c r="U140" s="211" t="s">
        <v>1</v>
      </c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2" t="s">
        <v>125</v>
      </c>
      <c r="AT140" s="212" t="s">
        <v>166</v>
      </c>
      <c r="AU140" s="212" t="s">
        <v>86</v>
      </c>
      <c r="AY140" s="14" t="s">
        <v>163</v>
      </c>
      <c r="BE140" s="213">
        <f t="shared" si="4"/>
        <v>0</v>
      </c>
      <c r="BF140" s="213">
        <f t="shared" si="5"/>
        <v>0</v>
      </c>
      <c r="BG140" s="213">
        <f t="shared" si="6"/>
        <v>0</v>
      </c>
      <c r="BH140" s="213">
        <f t="shared" si="7"/>
        <v>0</v>
      </c>
      <c r="BI140" s="213">
        <f t="shared" si="8"/>
        <v>0</v>
      </c>
      <c r="BJ140" s="14" t="s">
        <v>84</v>
      </c>
      <c r="BK140" s="213">
        <f t="shared" si="9"/>
        <v>0</v>
      </c>
      <c r="BL140" s="14" t="s">
        <v>125</v>
      </c>
      <c r="BM140" s="212" t="s">
        <v>355</v>
      </c>
    </row>
    <row r="141" spans="1:65" s="2" customFormat="1" ht="16.5" customHeight="1">
      <c r="A141" s="31"/>
      <c r="B141" s="32"/>
      <c r="C141" s="214" t="s">
        <v>114</v>
      </c>
      <c r="D141" s="214" t="s">
        <v>178</v>
      </c>
      <c r="E141" s="215" t="s">
        <v>219</v>
      </c>
      <c r="F141" s="216" t="s">
        <v>220</v>
      </c>
      <c r="G141" s="217" t="s">
        <v>175</v>
      </c>
      <c r="H141" s="218">
        <v>25</v>
      </c>
      <c r="I141" s="219"/>
      <c r="J141" s="220">
        <f t="shared" si="0"/>
        <v>0</v>
      </c>
      <c r="K141" s="221"/>
      <c r="L141" s="222"/>
      <c r="M141" s="223" t="s">
        <v>1</v>
      </c>
      <c r="N141" s="224" t="s">
        <v>41</v>
      </c>
      <c r="O141" s="68"/>
      <c r="P141" s="210">
        <f t="shared" si="1"/>
        <v>0</v>
      </c>
      <c r="Q141" s="210">
        <v>0</v>
      </c>
      <c r="R141" s="210">
        <f t="shared" si="2"/>
        <v>0</v>
      </c>
      <c r="S141" s="210">
        <v>0</v>
      </c>
      <c r="T141" s="210">
        <f t="shared" si="3"/>
        <v>0</v>
      </c>
      <c r="U141" s="211" t="s">
        <v>1</v>
      </c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2" t="s">
        <v>181</v>
      </c>
      <c r="AT141" s="212" t="s">
        <v>178</v>
      </c>
      <c r="AU141" s="212" t="s">
        <v>86</v>
      </c>
      <c r="AY141" s="14" t="s">
        <v>163</v>
      </c>
      <c r="BE141" s="213">
        <f t="shared" si="4"/>
        <v>0</v>
      </c>
      <c r="BF141" s="213">
        <f t="shared" si="5"/>
        <v>0</v>
      </c>
      <c r="BG141" s="213">
        <f t="shared" si="6"/>
        <v>0</v>
      </c>
      <c r="BH141" s="213">
        <f t="shared" si="7"/>
        <v>0</v>
      </c>
      <c r="BI141" s="213">
        <f t="shared" si="8"/>
        <v>0</v>
      </c>
      <c r="BJ141" s="14" t="s">
        <v>84</v>
      </c>
      <c r="BK141" s="213">
        <f t="shared" si="9"/>
        <v>0</v>
      </c>
      <c r="BL141" s="14" t="s">
        <v>125</v>
      </c>
      <c r="BM141" s="212" t="s">
        <v>356</v>
      </c>
    </row>
    <row r="142" spans="1:65" s="2" customFormat="1" ht="24" customHeight="1">
      <c r="A142" s="31"/>
      <c r="B142" s="32"/>
      <c r="C142" s="200" t="s">
        <v>117</v>
      </c>
      <c r="D142" s="200" t="s">
        <v>166</v>
      </c>
      <c r="E142" s="201" t="s">
        <v>222</v>
      </c>
      <c r="F142" s="202" t="s">
        <v>223</v>
      </c>
      <c r="G142" s="203" t="s">
        <v>175</v>
      </c>
      <c r="H142" s="204">
        <v>28</v>
      </c>
      <c r="I142" s="205"/>
      <c r="J142" s="206">
        <f t="shared" si="0"/>
        <v>0</v>
      </c>
      <c r="K142" s="207"/>
      <c r="L142" s="36"/>
      <c r="M142" s="208" t="s">
        <v>1</v>
      </c>
      <c r="N142" s="209" t="s">
        <v>41</v>
      </c>
      <c r="O142" s="68"/>
      <c r="P142" s="210">
        <f t="shared" si="1"/>
        <v>0</v>
      </c>
      <c r="Q142" s="210">
        <v>2.0000000000000001E-4</v>
      </c>
      <c r="R142" s="210">
        <f t="shared" si="2"/>
        <v>5.5999999999999999E-3</v>
      </c>
      <c r="S142" s="210">
        <v>0</v>
      </c>
      <c r="T142" s="210">
        <f t="shared" si="3"/>
        <v>0</v>
      </c>
      <c r="U142" s="211" t="s">
        <v>1</v>
      </c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2" t="s">
        <v>125</v>
      </c>
      <c r="AT142" s="212" t="s">
        <v>166</v>
      </c>
      <c r="AU142" s="212" t="s">
        <v>86</v>
      </c>
      <c r="AY142" s="14" t="s">
        <v>163</v>
      </c>
      <c r="BE142" s="213">
        <f t="shared" si="4"/>
        <v>0</v>
      </c>
      <c r="BF142" s="213">
        <f t="shared" si="5"/>
        <v>0</v>
      </c>
      <c r="BG142" s="213">
        <f t="shared" si="6"/>
        <v>0</v>
      </c>
      <c r="BH142" s="213">
        <f t="shared" si="7"/>
        <v>0</v>
      </c>
      <c r="BI142" s="213">
        <f t="shared" si="8"/>
        <v>0</v>
      </c>
      <c r="BJ142" s="14" t="s">
        <v>84</v>
      </c>
      <c r="BK142" s="213">
        <f t="shared" si="9"/>
        <v>0</v>
      </c>
      <c r="BL142" s="14" t="s">
        <v>125</v>
      </c>
      <c r="BM142" s="212" t="s">
        <v>357</v>
      </c>
    </row>
    <row r="143" spans="1:65" s="2" customFormat="1" ht="24" customHeight="1">
      <c r="A143" s="31"/>
      <c r="B143" s="32"/>
      <c r="C143" s="200" t="s">
        <v>120</v>
      </c>
      <c r="D143" s="200" t="s">
        <v>166</v>
      </c>
      <c r="E143" s="201" t="s">
        <v>225</v>
      </c>
      <c r="F143" s="202" t="s">
        <v>226</v>
      </c>
      <c r="G143" s="203" t="s">
        <v>175</v>
      </c>
      <c r="H143" s="204">
        <v>28</v>
      </c>
      <c r="I143" s="205"/>
      <c r="J143" s="206">
        <f t="shared" si="0"/>
        <v>0</v>
      </c>
      <c r="K143" s="207"/>
      <c r="L143" s="36"/>
      <c r="M143" s="208" t="s">
        <v>1</v>
      </c>
      <c r="N143" s="209" t="s">
        <v>41</v>
      </c>
      <c r="O143" s="68"/>
      <c r="P143" s="210">
        <f t="shared" si="1"/>
        <v>0</v>
      </c>
      <c r="Q143" s="210">
        <v>2.9E-4</v>
      </c>
      <c r="R143" s="210">
        <f t="shared" si="2"/>
        <v>8.1200000000000005E-3</v>
      </c>
      <c r="S143" s="210">
        <v>0</v>
      </c>
      <c r="T143" s="210">
        <f t="shared" si="3"/>
        <v>0</v>
      </c>
      <c r="U143" s="211" t="s">
        <v>1</v>
      </c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2" t="s">
        <v>125</v>
      </c>
      <c r="AT143" s="212" t="s">
        <v>166</v>
      </c>
      <c r="AU143" s="212" t="s">
        <v>86</v>
      </c>
      <c r="AY143" s="14" t="s">
        <v>163</v>
      </c>
      <c r="BE143" s="213">
        <f t="shared" si="4"/>
        <v>0</v>
      </c>
      <c r="BF143" s="213">
        <f t="shared" si="5"/>
        <v>0</v>
      </c>
      <c r="BG143" s="213">
        <f t="shared" si="6"/>
        <v>0</v>
      </c>
      <c r="BH143" s="213">
        <f t="shared" si="7"/>
        <v>0</v>
      </c>
      <c r="BI143" s="213">
        <f t="shared" si="8"/>
        <v>0</v>
      </c>
      <c r="BJ143" s="14" t="s">
        <v>84</v>
      </c>
      <c r="BK143" s="213">
        <f t="shared" si="9"/>
        <v>0</v>
      </c>
      <c r="BL143" s="14" t="s">
        <v>125</v>
      </c>
      <c r="BM143" s="212" t="s">
        <v>358</v>
      </c>
    </row>
    <row r="144" spans="1:65" s="12" customFormat="1" ht="25.9" customHeight="1">
      <c r="B144" s="184"/>
      <c r="C144" s="185"/>
      <c r="D144" s="186" t="s">
        <v>75</v>
      </c>
      <c r="E144" s="187" t="s">
        <v>228</v>
      </c>
      <c r="F144" s="187" t="s">
        <v>229</v>
      </c>
      <c r="G144" s="185"/>
      <c r="H144" s="185"/>
      <c r="I144" s="188"/>
      <c r="J144" s="189">
        <f>BK144</f>
        <v>0</v>
      </c>
      <c r="K144" s="185"/>
      <c r="L144" s="190"/>
      <c r="M144" s="191"/>
      <c r="N144" s="192"/>
      <c r="O144" s="192"/>
      <c r="P144" s="193">
        <f>P145+P147</f>
        <v>0</v>
      </c>
      <c r="Q144" s="192"/>
      <c r="R144" s="193">
        <f>R145+R147</f>
        <v>0</v>
      </c>
      <c r="S144" s="192"/>
      <c r="T144" s="193">
        <f>T145+T147</f>
        <v>0</v>
      </c>
      <c r="U144" s="194"/>
      <c r="AR144" s="195" t="s">
        <v>192</v>
      </c>
      <c r="AT144" s="196" t="s">
        <v>75</v>
      </c>
      <c r="AU144" s="196" t="s">
        <v>76</v>
      </c>
      <c r="AY144" s="195" t="s">
        <v>163</v>
      </c>
      <c r="BK144" s="197">
        <f>BK145+BK147</f>
        <v>0</v>
      </c>
    </row>
    <row r="145" spans="1:65" s="12" customFormat="1" ht="22.9" customHeight="1">
      <c r="B145" s="184"/>
      <c r="C145" s="185"/>
      <c r="D145" s="186" t="s">
        <v>75</v>
      </c>
      <c r="E145" s="198" t="s">
        <v>230</v>
      </c>
      <c r="F145" s="198" t="s">
        <v>231</v>
      </c>
      <c r="G145" s="185"/>
      <c r="H145" s="185"/>
      <c r="I145" s="188"/>
      <c r="J145" s="199">
        <f>BK145</f>
        <v>0</v>
      </c>
      <c r="K145" s="185"/>
      <c r="L145" s="190"/>
      <c r="M145" s="191"/>
      <c r="N145" s="192"/>
      <c r="O145" s="192"/>
      <c r="P145" s="193">
        <f>P146</f>
        <v>0</v>
      </c>
      <c r="Q145" s="192"/>
      <c r="R145" s="193">
        <f>R146</f>
        <v>0</v>
      </c>
      <c r="S145" s="192"/>
      <c r="T145" s="193">
        <f>T146</f>
        <v>0</v>
      </c>
      <c r="U145" s="194"/>
      <c r="AR145" s="195" t="s">
        <v>192</v>
      </c>
      <c r="AT145" s="196" t="s">
        <v>75</v>
      </c>
      <c r="AU145" s="196" t="s">
        <v>84</v>
      </c>
      <c r="AY145" s="195" t="s">
        <v>163</v>
      </c>
      <c r="BK145" s="197">
        <f>BK146</f>
        <v>0</v>
      </c>
    </row>
    <row r="146" spans="1:65" s="2" customFormat="1" ht="16.5" customHeight="1">
      <c r="A146" s="31"/>
      <c r="B146" s="32"/>
      <c r="C146" s="200" t="s">
        <v>8</v>
      </c>
      <c r="D146" s="200" t="s">
        <v>166</v>
      </c>
      <c r="E146" s="201" t="s">
        <v>232</v>
      </c>
      <c r="F146" s="202" t="s">
        <v>231</v>
      </c>
      <c r="G146" s="203" t="s">
        <v>233</v>
      </c>
      <c r="H146" s="225"/>
      <c r="I146" s="205"/>
      <c r="J146" s="206">
        <f>ROUND(I146*H146,2)</f>
        <v>0</v>
      </c>
      <c r="K146" s="207"/>
      <c r="L146" s="36"/>
      <c r="M146" s="208" t="s">
        <v>1</v>
      </c>
      <c r="N146" s="209" t="s">
        <v>41</v>
      </c>
      <c r="O146" s="68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0">
        <f>S146*H146</f>
        <v>0</v>
      </c>
      <c r="U146" s="211" t="s">
        <v>1</v>
      </c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2" t="s">
        <v>234</v>
      </c>
      <c r="AT146" s="212" t="s">
        <v>166</v>
      </c>
      <c r="AU146" s="212" t="s">
        <v>86</v>
      </c>
      <c r="AY146" s="14" t="s">
        <v>163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84</v>
      </c>
      <c r="BK146" s="213">
        <f>ROUND(I146*H146,2)</f>
        <v>0</v>
      </c>
      <c r="BL146" s="14" t="s">
        <v>234</v>
      </c>
      <c r="BM146" s="212" t="s">
        <v>359</v>
      </c>
    </row>
    <row r="147" spans="1:65" s="12" customFormat="1" ht="22.9" customHeight="1">
      <c r="B147" s="184"/>
      <c r="C147" s="185"/>
      <c r="D147" s="186" t="s">
        <v>75</v>
      </c>
      <c r="E147" s="198" t="s">
        <v>236</v>
      </c>
      <c r="F147" s="198" t="s">
        <v>237</v>
      </c>
      <c r="G147" s="185"/>
      <c r="H147" s="185"/>
      <c r="I147" s="188"/>
      <c r="J147" s="199">
        <f>BK147</f>
        <v>0</v>
      </c>
      <c r="K147" s="185"/>
      <c r="L147" s="190"/>
      <c r="M147" s="191"/>
      <c r="N147" s="192"/>
      <c r="O147" s="192"/>
      <c r="P147" s="193">
        <f>P148</f>
        <v>0</v>
      </c>
      <c r="Q147" s="192"/>
      <c r="R147" s="193">
        <f>R148</f>
        <v>0</v>
      </c>
      <c r="S147" s="192"/>
      <c r="T147" s="193">
        <f>T148</f>
        <v>0</v>
      </c>
      <c r="U147" s="194"/>
      <c r="AR147" s="195" t="s">
        <v>192</v>
      </c>
      <c r="AT147" s="196" t="s">
        <v>75</v>
      </c>
      <c r="AU147" s="196" t="s">
        <v>84</v>
      </c>
      <c r="AY147" s="195" t="s">
        <v>163</v>
      </c>
      <c r="BK147" s="197">
        <f>BK148</f>
        <v>0</v>
      </c>
    </row>
    <row r="148" spans="1:65" s="2" customFormat="1" ht="16.5" customHeight="1">
      <c r="A148" s="31"/>
      <c r="B148" s="32"/>
      <c r="C148" s="200" t="s">
        <v>125</v>
      </c>
      <c r="D148" s="200" t="s">
        <v>166</v>
      </c>
      <c r="E148" s="201" t="s">
        <v>238</v>
      </c>
      <c r="F148" s="202" t="s">
        <v>239</v>
      </c>
      <c r="G148" s="203" t="s">
        <v>233</v>
      </c>
      <c r="H148" s="225"/>
      <c r="I148" s="205"/>
      <c r="J148" s="206">
        <f>ROUND(I148*H148,2)</f>
        <v>0</v>
      </c>
      <c r="K148" s="207"/>
      <c r="L148" s="36"/>
      <c r="M148" s="226" t="s">
        <v>1</v>
      </c>
      <c r="N148" s="227" t="s">
        <v>41</v>
      </c>
      <c r="O148" s="228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29">
        <f>S148*H148</f>
        <v>0</v>
      </c>
      <c r="U148" s="230" t="s">
        <v>1</v>
      </c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2" t="s">
        <v>234</v>
      </c>
      <c r="AT148" s="212" t="s">
        <v>166</v>
      </c>
      <c r="AU148" s="212" t="s">
        <v>86</v>
      </c>
      <c r="AY148" s="14" t="s">
        <v>163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4" t="s">
        <v>84</v>
      </c>
      <c r="BK148" s="213">
        <f>ROUND(I148*H148,2)</f>
        <v>0</v>
      </c>
      <c r="BL148" s="14" t="s">
        <v>234</v>
      </c>
      <c r="BM148" s="212" t="s">
        <v>360</v>
      </c>
    </row>
    <row r="149" spans="1:65" s="2" customFormat="1" ht="6.95" customHeight="1">
      <c r="A149" s="31"/>
      <c r="B149" s="51"/>
      <c r="C149" s="52"/>
      <c r="D149" s="52"/>
      <c r="E149" s="52"/>
      <c r="F149" s="52"/>
      <c r="G149" s="52"/>
      <c r="H149" s="52"/>
      <c r="I149" s="149"/>
      <c r="J149" s="52"/>
      <c r="K149" s="52"/>
      <c r="L149" s="36"/>
      <c r="M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</sheetData>
  <sheetProtection algorithmName="SHA-512" hashValue="f/7+cRGAoltoMWGUzfFKIq0sfAkdqVGKPoNUvDoKT3E3UNOV4ReE1F+M2P7Z4MzkJEX9SAUmNoY1ObSphXo3Hw==" saltValue="a/yzqm/+qexbaO1NfCvCb1AEE2m3ocODLG8hGddGUFjFbXgmi+/mBbB85i3tGjP7i6sDSx61Dv6pkAFp1zR2ug==" spinCount="100000" sheet="1" objects="1" scenarios="1" formatColumns="0" formatRows="0" autoFilter="0"/>
  <autoFilter ref="C123:K148" xr:uid="{00000000-0009-0000-0000-000007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49"/>
  <sheetViews>
    <sheetView showGridLines="0" topLeftCell="A12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107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86</v>
      </c>
    </row>
    <row r="4" spans="1:46" s="1" customFormat="1" ht="24.95" customHeight="1">
      <c r="B4" s="17"/>
      <c r="D4" s="109" t="s">
        <v>131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STAVEBNÍ ÚPRAVY - VŠE FM J. HRADEC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132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361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24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">
        <v>32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33</v>
      </c>
      <c r="F24" s="31"/>
      <c r="G24" s="31"/>
      <c r="H24" s="31"/>
      <c r="I24" s="114" t="s">
        <v>26</v>
      </c>
      <c r="J24" s="113" t="s">
        <v>34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35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36</v>
      </c>
      <c r="E30" s="31"/>
      <c r="F30" s="31"/>
      <c r="G30" s="31"/>
      <c r="H30" s="31"/>
      <c r="I30" s="112"/>
      <c r="J30" s="123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38</v>
      </c>
      <c r="G32" s="31"/>
      <c r="H32" s="31"/>
      <c r="I32" s="125" t="s">
        <v>37</v>
      </c>
      <c r="J32" s="12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40</v>
      </c>
      <c r="E33" s="111" t="s">
        <v>41</v>
      </c>
      <c r="F33" s="127">
        <f>ROUND((SUM(BE124:BE148)),  2)</f>
        <v>0</v>
      </c>
      <c r="G33" s="31"/>
      <c r="H33" s="31"/>
      <c r="I33" s="128">
        <v>0.21</v>
      </c>
      <c r="J33" s="127">
        <f>ROUND(((SUM(BE124:BE148))*I33),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42</v>
      </c>
      <c r="F34" s="127">
        <f>ROUND((SUM(BF124:BF148)),  2)</f>
        <v>0</v>
      </c>
      <c r="G34" s="31"/>
      <c r="H34" s="31"/>
      <c r="I34" s="128">
        <v>0.15</v>
      </c>
      <c r="J34" s="127">
        <f>ROUND(((SUM(BF124:BF148))*I34),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43</v>
      </c>
      <c r="F35" s="127">
        <f>ROUND((SUM(BG124:BG148)),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44</v>
      </c>
      <c r="F36" s="127">
        <f>ROUND((SUM(BH124:BH148)),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ROUND((SUM(BI124:BI148)),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46</v>
      </c>
      <c r="E39" s="131"/>
      <c r="F39" s="131"/>
      <c r="G39" s="132" t="s">
        <v>47</v>
      </c>
      <c r="H39" s="133" t="s">
        <v>48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49</v>
      </c>
      <c r="E50" s="138"/>
      <c r="F50" s="138"/>
      <c r="G50" s="137" t="s">
        <v>50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51</v>
      </c>
      <c r="E61" s="141"/>
      <c r="F61" s="142" t="s">
        <v>52</v>
      </c>
      <c r="G61" s="140" t="s">
        <v>51</v>
      </c>
      <c r="H61" s="141"/>
      <c r="I61" s="143"/>
      <c r="J61" s="144" t="s">
        <v>52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53</v>
      </c>
      <c r="E65" s="145"/>
      <c r="F65" s="145"/>
      <c r="G65" s="137" t="s">
        <v>54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51</v>
      </c>
      <c r="E76" s="141"/>
      <c r="F76" s="142" t="s">
        <v>52</v>
      </c>
      <c r="G76" s="140" t="s">
        <v>51</v>
      </c>
      <c r="H76" s="141"/>
      <c r="I76" s="143"/>
      <c r="J76" s="144" t="s">
        <v>52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STAVEBNÍ ÚPRAVY - VŠE FM J. HRADEC</v>
      </c>
      <c r="F85" s="274"/>
      <c r="G85" s="274"/>
      <c r="H85" s="274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132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4" t="str">
        <f>E9</f>
        <v>09 - Místnost č. 331</v>
      </c>
      <c r="F87" s="272"/>
      <c r="G87" s="272"/>
      <c r="H87" s="272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VŠE FM J. HRADEC, JAROŠOVSKÁ 117/II</v>
      </c>
      <c r="G89" s="33"/>
      <c r="H89" s="33"/>
      <c r="I89" s="114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7.9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/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135</v>
      </c>
      <c r="D94" s="154"/>
      <c r="E94" s="154"/>
      <c r="F94" s="154"/>
      <c r="G94" s="154"/>
      <c r="H94" s="154"/>
      <c r="I94" s="155"/>
      <c r="J94" s="156" t="s">
        <v>136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137</v>
      </c>
      <c r="D96" s="33"/>
      <c r="E96" s="33"/>
      <c r="F96" s="33"/>
      <c r="G96" s="33"/>
      <c r="H96" s="33"/>
      <c r="I96" s="112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138</v>
      </c>
    </row>
    <row r="97" spans="1:31" s="9" customFormat="1" ht="24.95" customHeight="1">
      <c r="B97" s="158"/>
      <c r="C97" s="159"/>
      <c r="D97" s="160" t="s">
        <v>139</v>
      </c>
      <c r="E97" s="161"/>
      <c r="F97" s="161"/>
      <c r="G97" s="161"/>
      <c r="H97" s="161"/>
      <c r="I97" s="162"/>
      <c r="J97" s="163">
        <f>J125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140</v>
      </c>
      <c r="E98" s="168"/>
      <c r="F98" s="168"/>
      <c r="G98" s="168"/>
      <c r="H98" s="168"/>
      <c r="I98" s="169"/>
      <c r="J98" s="170">
        <f>J126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141</v>
      </c>
      <c r="E99" s="168"/>
      <c r="F99" s="168"/>
      <c r="G99" s="168"/>
      <c r="H99" s="168"/>
      <c r="I99" s="169"/>
      <c r="J99" s="170">
        <f>J128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142</v>
      </c>
      <c r="E100" s="168"/>
      <c r="F100" s="168"/>
      <c r="G100" s="168"/>
      <c r="H100" s="168"/>
      <c r="I100" s="169"/>
      <c r="J100" s="170">
        <f>J134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143</v>
      </c>
      <c r="E101" s="168"/>
      <c r="F101" s="168"/>
      <c r="G101" s="168"/>
      <c r="H101" s="168"/>
      <c r="I101" s="169"/>
      <c r="J101" s="170">
        <f>J137</f>
        <v>0</v>
      </c>
      <c r="K101" s="166"/>
      <c r="L101" s="171"/>
    </row>
    <row r="102" spans="1:31" s="9" customFormat="1" ht="24.95" customHeight="1">
      <c r="B102" s="158"/>
      <c r="C102" s="159"/>
      <c r="D102" s="160" t="s">
        <v>144</v>
      </c>
      <c r="E102" s="161"/>
      <c r="F102" s="161"/>
      <c r="G102" s="161"/>
      <c r="H102" s="161"/>
      <c r="I102" s="162"/>
      <c r="J102" s="163">
        <f>J144</f>
        <v>0</v>
      </c>
      <c r="K102" s="159"/>
      <c r="L102" s="164"/>
    </row>
    <row r="103" spans="1:31" s="10" customFormat="1" ht="19.899999999999999" customHeight="1">
      <c r="B103" s="165"/>
      <c r="C103" s="166"/>
      <c r="D103" s="167" t="s">
        <v>145</v>
      </c>
      <c r="E103" s="168"/>
      <c r="F103" s="168"/>
      <c r="G103" s="168"/>
      <c r="H103" s="168"/>
      <c r="I103" s="169"/>
      <c r="J103" s="170">
        <f>J145</f>
        <v>0</v>
      </c>
      <c r="K103" s="166"/>
      <c r="L103" s="171"/>
    </row>
    <row r="104" spans="1:31" s="10" customFormat="1" ht="19.899999999999999" customHeight="1">
      <c r="B104" s="165"/>
      <c r="C104" s="166"/>
      <c r="D104" s="167" t="s">
        <v>146</v>
      </c>
      <c r="E104" s="168"/>
      <c r="F104" s="168"/>
      <c r="G104" s="168"/>
      <c r="H104" s="168"/>
      <c r="I104" s="169"/>
      <c r="J104" s="170">
        <f>J147</f>
        <v>0</v>
      </c>
      <c r="K104" s="166"/>
      <c r="L104" s="171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149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152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147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3" t="str">
        <f>E7</f>
        <v>STAVEBNÍ ÚPRAVY - VŠE FM J. HRADEC</v>
      </c>
      <c r="F114" s="274"/>
      <c r="G114" s="274"/>
      <c r="H114" s="274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132</v>
      </c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54" t="str">
        <f>E9</f>
        <v>09 - Místnost č. 331</v>
      </c>
      <c r="F116" s="272"/>
      <c r="G116" s="272"/>
      <c r="H116" s="272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>VŠE FM J. HRADEC, JAROŠOVSKÁ 117/II</v>
      </c>
      <c r="G118" s="33"/>
      <c r="H118" s="33"/>
      <c r="I118" s="114" t="s">
        <v>22</v>
      </c>
      <c r="J118" s="63">
        <f>IF(J12="","",J12)</f>
        <v>0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3"/>
      <c r="E120" s="33"/>
      <c r="F120" s="24" t="str">
        <f>E15</f>
        <v xml:space="preserve"> </v>
      </c>
      <c r="G120" s="33"/>
      <c r="H120" s="33"/>
      <c r="I120" s="114" t="s">
        <v>29</v>
      </c>
      <c r="J120" s="29" t="str">
        <f>E21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7.95" customHeight="1">
      <c r="A121" s="31"/>
      <c r="B121" s="32"/>
      <c r="C121" s="26" t="s">
        <v>27</v>
      </c>
      <c r="D121" s="33"/>
      <c r="E121" s="33"/>
      <c r="F121" s="24" t="str">
        <f>IF(E18="","",E18)</f>
        <v>Vyplň údaj</v>
      </c>
      <c r="G121" s="33"/>
      <c r="H121" s="33"/>
      <c r="I121" s="114" t="s">
        <v>31</v>
      </c>
      <c r="J121" s="29" t="str">
        <f>E24</f>
        <v/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72"/>
      <c r="B123" s="173"/>
      <c r="C123" s="174" t="s">
        <v>148</v>
      </c>
      <c r="D123" s="175" t="s">
        <v>61</v>
      </c>
      <c r="E123" s="175" t="s">
        <v>57</v>
      </c>
      <c r="F123" s="175" t="s">
        <v>58</v>
      </c>
      <c r="G123" s="175" t="s">
        <v>149</v>
      </c>
      <c r="H123" s="175" t="s">
        <v>150</v>
      </c>
      <c r="I123" s="176" t="s">
        <v>151</v>
      </c>
      <c r="J123" s="177" t="s">
        <v>136</v>
      </c>
      <c r="K123" s="178" t="s">
        <v>152</v>
      </c>
      <c r="L123" s="179"/>
      <c r="M123" s="72" t="s">
        <v>1</v>
      </c>
      <c r="N123" s="73" t="s">
        <v>40</v>
      </c>
      <c r="O123" s="73" t="s">
        <v>153</v>
      </c>
      <c r="P123" s="73" t="s">
        <v>154</v>
      </c>
      <c r="Q123" s="73" t="s">
        <v>155</v>
      </c>
      <c r="R123" s="73" t="s">
        <v>156</v>
      </c>
      <c r="S123" s="73" t="s">
        <v>157</v>
      </c>
      <c r="T123" s="73" t="s">
        <v>158</v>
      </c>
      <c r="U123" s="74" t="s">
        <v>159</v>
      </c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2" customFormat="1" ht="22.9" customHeight="1">
      <c r="A124" s="31"/>
      <c r="B124" s="32"/>
      <c r="C124" s="79" t="s">
        <v>160</v>
      </c>
      <c r="D124" s="33"/>
      <c r="E124" s="33"/>
      <c r="F124" s="33"/>
      <c r="G124" s="33"/>
      <c r="H124" s="33"/>
      <c r="I124" s="112"/>
      <c r="J124" s="180">
        <f>BK124</f>
        <v>0</v>
      </c>
      <c r="K124" s="33"/>
      <c r="L124" s="36"/>
      <c r="M124" s="75"/>
      <c r="N124" s="181"/>
      <c r="O124" s="76"/>
      <c r="P124" s="182">
        <f>P125+P144</f>
        <v>0</v>
      </c>
      <c r="Q124" s="76"/>
      <c r="R124" s="182">
        <f>R125+R144</f>
        <v>0.45876599999999995</v>
      </c>
      <c r="S124" s="76"/>
      <c r="T124" s="182">
        <f>T125+T144</f>
        <v>0.01</v>
      </c>
      <c r="U124" s="77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75</v>
      </c>
      <c r="AU124" s="14" t="s">
        <v>138</v>
      </c>
      <c r="BK124" s="183">
        <f>BK125+BK144</f>
        <v>0</v>
      </c>
    </row>
    <row r="125" spans="1:65" s="12" customFormat="1" ht="25.9" customHeight="1">
      <c r="B125" s="184"/>
      <c r="C125" s="185"/>
      <c r="D125" s="186" t="s">
        <v>75</v>
      </c>
      <c r="E125" s="187" t="s">
        <v>161</v>
      </c>
      <c r="F125" s="187" t="s">
        <v>162</v>
      </c>
      <c r="G125" s="185"/>
      <c r="H125" s="185"/>
      <c r="I125" s="188"/>
      <c r="J125" s="189">
        <f>BK125</f>
        <v>0</v>
      </c>
      <c r="K125" s="185"/>
      <c r="L125" s="190"/>
      <c r="M125" s="191"/>
      <c r="N125" s="192"/>
      <c r="O125" s="192"/>
      <c r="P125" s="193">
        <f>P126+P128+P134+P137</f>
        <v>0</v>
      </c>
      <c r="Q125" s="192"/>
      <c r="R125" s="193">
        <f>R126+R128+R134+R137</f>
        <v>0.45876599999999995</v>
      </c>
      <c r="S125" s="192"/>
      <c r="T125" s="193">
        <f>T126+T128+T134+T137</f>
        <v>0.01</v>
      </c>
      <c r="U125" s="194"/>
      <c r="AR125" s="195" t="s">
        <v>86</v>
      </c>
      <c r="AT125" s="196" t="s">
        <v>75</v>
      </c>
      <c r="AU125" s="196" t="s">
        <v>76</v>
      </c>
      <c r="AY125" s="195" t="s">
        <v>163</v>
      </c>
      <c r="BK125" s="197">
        <f>BK126+BK128+BK134+BK137</f>
        <v>0</v>
      </c>
    </row>
    <row r="126" spans="1:65" s="12" customFormat="1" ht="22.9" customHeight="1">
      <c r="B126" s="184"/>
      <c r="C126" s="185"/>
      <c r="D126" s="186" t="s">
        <v>75</v>
      </c>
      <c r="E126" s="198" t="s">
        <v>164</v>
      </c>
      <c r="F126" s="198" t="s">
        <v>165</v>
      </c>
      <c r="G126" s="185"/>
      <c r="H126" s="185"/>
      <c r="I126" s="188"/>
      <c r="J126" s="199">
        <f>BK126</f>
        <v>0</v>
      </c>
      <c r="K126" s="185"/>
      <c r="L126" s="190"/>
      <c r="M126" s="191"/>
      <c r="N126" s="192"/>
      <c r="O126" s="192"/>
      <c r="P126" s="193">
        <f>P127</f>
        <v>0</v>
      </c>
      <c r="Q126" s="192"/>
      <c r="R126" s="193">
        <f>R127</f>
        <v>0</v>
      </c>
      <c r="S126" s="192"/>
      <c r="T126" s="193">
        <f>T127</f>
        <v>0</v>
      </c>
      <c r="U126" s="194"/>
      <c r="AR126" s="195" t="s">
        <v>86</v>
      </c>
      <c r="AT126" s="196" t="s">
        <v>75</v>
      </c>
      <c r="AU126" s="196" t="s">
        <v>84</v>
      </c>
      <c r="AY126" s="195" t="s">
        <v>163</v>
      </c>
      <c r="BK126" s="197">
        <f>BK127</f>
        <v>0</v>
      </c>
    </row>
    <row r="127" spans="1:65" s="2" customFormat="1" ht="16.5" customHeight="1">
      <c r="A127" s="31"/>
      <c r="B127" s="32"/>
      <c r="C127" s="200" t="s">
        <v>84</v>
      </c>
      <c r="D127" s="200" t="s">
        <v>166</v>
      </c>
      <c r="E127" s="201" t="s">
        <v>167</v>
      </c>
      <c r="F127" s="202" t="s">
        <v>168</v>
      </c>
      <c r="G127" s="203" t="s">
        <v>169</v>
      </c>
      <c r="H127" s="204">
        <v>1</v>
      </c>
      <c r="I127" s="205"/>
      <c r="J127" s="206">
        <f>ROUND(I127*H127,2)</f>
        <v>0</v>
      </c>
      <c r="K127" s="207"/>
      <c r="L127" s="36"/>
      <c r="M127" s="208" t="s">
        <v>1</v>
      </c>
      <c r="N127" s="209" t="s">
        <v>41</v>
      </c>
      <c r="O127" s="68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0">
        <f>S127*H127</f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125</v>
      </c>
      <c r="AT127" s="212" t="s">
        <v>166</v>
      </c>
      <c r="AU127" s="212" t="s">
        <v>86</v>
      </c>
      <c r="AY127" s="14" t="s">
        <v>163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84</v>
      </c>
      <c r="BK127" s="213">
        <f>ROUND(I127*H127,2)</f>
        <v>0</v>
      </c>
      <c r="BL127" s="14" t="s">
        <v>125</v>
      </c>
      <c r="BM127" s="212" t="s">
        <v>362</v>
      </c>
    </row>
    <row r="128" spans="1:65" s="12" customFormat="1" ht="22.9" customHeight="1">
      <c r="B128" s="184"/>
      <c r="C128" s="185"/>
      <c r="D128" s="186" t="s">
        <v>75</v>
      </c>
      <c r="E128" s="198" t="s">
        <v>171</v>
      </c>
      <c r="F128" s="198" t="s">
        <v>172</v>
      </c>
      <c r="G128" s="185"/>
      <c r="H128" s="185"/>
      <c r="I128" s="188"/>
      <c r="J128" s="199">
        <f>BK128</f>
        <v>0</v>
      </c>
      <c r="K128" s="185"/>
      <c r="L128" s="190"/>
      <c r="M128" s="191"/>
      <c r="N128" s="192"/>
      <c r="O128" s="192"/>
      <c r="P128" s="193">
        <f>SUM(P129:P133)</f>
        <v>0</v>
      </c>
      <c r="Q128" s="192"/>
      <c r="R128" s="193">
        <f>SUM(R129:R133)</f>
        <v>0.43679999999999997</v>
      </c>
      <c r="S128" s="192"/>
      <c r="T128" s="193">
        <f>SUM(T129:T133)</f>
        <v>0.01</v>
      </c>
      <c r="U128" s="194"/>
      <c r="AR128" s="195" t="s">
        <v>86</v>
      </c>
      <c r="AT128" s="196" t="s">
        <v>75</v>
      </c>
      <c r="AU128" s="196" t="s">
        <v>84</v>
      </c>
      <c r="AY128" s="195" t="s">
        <v>163</v>
      </c>
      <c r="BK128" s="197">
        <f>SUM(BK129:BK133)</f>
        <v>0</v>
      </c>
    </row>
    <row r="129" spans="1:65" s="2" customFormat="1" ht="24" customHeight="1">
      <c r="A129" s="31"/>
      <c r="B129" s="32"/>
      <c r="C129" s="200" t="s">
        <v>86</v>
      </c>
      <c r="D129" s="200" t="s">
        <v>166</v>
      </c>
      <c r="E129" s="201" t="s">
        <v>173</v>
      </c>
      <c r="F129" s="202" t="s">
        <v>174</v>
      </c>
      <c r="G129" s="203" t="s">
        <v>175</v>
      </c>
      <c r="H129" s="204">
        <v>40</v>
      </c>
      <c r="I129" s="205"/>
      <c r="J129" s="206">
        <f>ROUND(I129*H129,2)</f>
        <v>0</v>
      </c>
      <c r="K129" s="207"/>
      <c r="L129" s="36"/>
      <c r="M129" s="208" t="s">
        <v>1</v>
      </c>
      <c r="N129" s="209" t="s">
        <v>41</v>
      </c>
      <c r="O129" s="68"/>
      <c r="P129" s="210">
        <f>O129*H129</f>
        <v>0</v>
      </c>
      <c r="Q129" s="210">
        <v>7.5000000000000002E-4</v>
      </c>
      <c r="R129" s="210">
        <f>Q129*H129</f>
        <v>0.03</v>
      </c>
      <c r="S129" s="210">
        <v>0</v>
      </c>
      <c r="T129" s="210">
        <f>S129*H129</f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125</v>
      </c>
      <c r="AT129" s="212" t="s">
        <v>166</v>
      </c>
      <c r="AU129" s="212" t="s">
        <v>86</v>
      </c>
      <c r="AY129" s="14" t="s">
        <v>163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84</v>
      </c>
      <c r="BK129" s="213">
        <f>ROUND(I129*H129,2)</f>
        <v>0</v>
      </c>
      <c r="BL129" s="14" t="s">
        <v>125</v>
      </c>
      <c r="BM129" s="212" t="s">
        <v>363</v>
      </c>
    </row>
    <row r="130" spans="1:65" s="2" customFormat="1" ht="16.5" customHeight="1">
      <c r="A130" s="31"/>
      <c r="B130" s="32"/>
      <c r="C130" s="214" t="s">
        <v>177</v>
      </c>
      <c r="D130" s="214" t="s">
        <v>178</v>
      </c>
      <c r="E130" s="215" t="s">
        <v>179</v>
      </c>
      <c r="F130" s="216" t="s">
        <v>180</v>
      </c>
      <c r="G130" s="217" t="s">
        <v>175</v>
      </c>
      <c r="H130" s="218">
        <v>45.2</v>
      </c>
      <c r="I130" s="219"/>
      <c r="J130" s="220">
        <f>ROUND(I130*H130,2)</f>
        <v>0</v>
      </c>
      <c r="K130" s="221"/>
      <c r="L130" s="222"/>
      <c r="M130" s="223" t="s">
        <v>1</v>
      </c>
      <c r="N130" s="224" t="s">
        <v>41</v>
      </c>
      <c r="O130" s="68"/>
      <c r="P130" s="210">
        <f>O130*H130</f>
        <v>0</v>
      </c>
      <c r="Q130" s="210">
        <v>8.9999999999999993E-3</v>
      </c>
      <c r="R130" s="210">
        <f>Q130*H130</f>
        <v>0.40679999999999999</v>
      </c>
      <c r="S130" s="210">
        <v>0</v>
      </c>
      <c r="T130" s="210">
        <f>S130*H130</f>
        <v>0</v>
      </c>
      <c r="U130" s="211" t="s">
        <v>1</v>
      </c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2" t="s">
        <v>181</v>
      </c>
      <c r="AT130" s="212" t="s">
        <v>178</v>
      </c>
      <c r="AU130" s="212" t="s">
        <v>86</v>
      </c>
      <c r="AY130" s="14" t="s">
        <v>163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84</v>
      </c>
      <c r="BK130" s="213">
        <f>ROUND(I130*H130,2)</f>
        <v>0</v>
      </c>
      <c r="BL130" s="14" t="s">
        <v>125</v>
      </c>
      <c r="BM130" s="212" t="s">
        <v>364</v>
      </c>
    </row>
    <row r="131" spans="1:65" s="2" customFormat="1" ht="16.5" customHeight="1">
      <c r="A131" s="31"/>
      <c r="B131" s="32"/>
      <c r="C131" s="200" t="s">
        <v>187</v>
      </c>
      <c r="D131" s="200" t="s">
        <v>166</v>
      </c>
      <c r="E131" s="201" t="s">
        <v>184</v>
      </c>
      <c r="F131" s="202" t="s">
        <v>185</v>
      </c>
      <c r="G131" s="203" t="s">
        <v>169</v>
      </c>
      <c r="H131" s="204">
        <v>1</v>
      </c>
      <c r="I131" s="205"/>
      <c r="J131" s="206">
        <f>ROUND(I131*H131,2)</f>
        <v>0</v>
      </c>
      <c r="K131" s="207"/>
      <c r="L131" s="36"/>
      <c r="M131" s="208" t="s">
        <v>1</v>
      </c>
      <c r="N131" s="209" t="s">
        <v>41</v>
      </c>
      <c r="O131" s="68"/>
      <c r="P131" s="210">
        <f>O131*H131</f>
        <v>0</v>
      </c>
      <c r="Q131" s="210">
        <v>0</v>
      </c>
      <c r="R131" s="210">
        <f>Q131*H131</f>
        <v>0</v>
      </c>
      <c r="S131" s="210">
        <v>0.01</v>
      </c>
      <c r="T131" s="210">
        <f>S131*H131</f>
        <v>0.01</v>
      </c>
      <c r="U131" s="211" t="s">
        <v>1</v>
      </c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2" t="s">
        <v>125</v>
      </c>
      <c r="AT131" s="212" t="s">
        <v>166</v>
      </c>
      <c r="AU131" s="212" t="s">
        <v>86</v>
      </c>
      <c r="AY131" s="14" t="s">
        <v>163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84</v>
      </c>
      <c r="BK131" s="213">
        <f>ROUND(I131*H131,2)</f>
        <v>0</v>
      </c>
      <c r="BL131" s="14" t="s">
        <v>125</v>
      </c>
      <c r="BM131" s="212" t="s">
        <v>365</v>
      </c>
    </row>
    <row r="132" spans="1:65" s="2" customFormat="1" ht="24" customHeight="1">
      <c r="A132" s="31"/>
      <c r="B132" s="32"/>
      <c r="C132" s="200" t="s">
        <v>128</v>
      </c>
      <c r="D132" s="200" t="s">
        <v>166</v>
      </c>
      <c r="E132" s="201" t="s">
        <v>188</v>
      </c>
      <c r="F132" s="202" t="s">
        <v>189</v>
      </c>
      <c r="G132" s="203" t="s">
        <v>190</v>
      </c>
      <c r="H132" s="204">
        <v>0.437</v>
      </c>
      <c r="I132" s="205"/>
      <c r="J132" s="206">
        <f>ROUND(I132*H132,2)</f>
        <v>0</v>
      </c>
      <c r="K132" s="207"/>
      <c r="L132" s="36"/>
      <c r="M132" s="208" t="s">
        <v>1</v>
      </c>
      <c r="N132" s="209" t="s">
        <v>41</v>
      </c>
      <c r="O132" s="68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0">
        <f>S132*H132</f>
        <v>0</v>
      </c>
      <c r="U132" s="211" t="s">
        <v>1</v>
      </c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2" t="s">
        <v>125</v>
      </c>
      <c r="AT132" s="212" t="s">
        <v>166</v>
      </c>
      <c r="AU132" s="212" t="s">
        <v>86</v>
      </c>
      <c r="AY132" s="14" t="s">
        <v>163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84</v>
      </c>
      <c r="BK132" s="213">
        <f>ROUND(I132*H132,2)</f>
        <v>0</v>
      </c>
      <c r="BL132" s="14" t="s">
        <v>125</v>
      </c>
      <c r="BM132" s="212" t="s">
        <v>366</v>
      </c>
    </row>
    <row r="133" spans="1:65" s="2" customFormat="1" ht="24" customHeight="1">
      <c r="A133" s="31"/>
      <c r="B133" s="32"/>
      <c r="C133" s="200" t="s">
        <v>257</v>
      </c>
      <c r="D133" s="200" t="s">
        <v>166</v>
      </c>
      <c r="E133" s="201" t="s">
        <v>193</v>
      </c>
      <c r="F133" s="202" t="s">
        <v>194</v>
      </c>
      <c r="G133" s="203" t="s">
        <v>190</v>
      </c>
      <c r="H133" s="204">
        <v>0.437</v>
      </c>
      <c r="I133" s="205"/>
      <c r="J133" s="206">
        <f>ROUND(I133*H133,2)</f>
        <v>0</v>
      </c>
      <c r="K133" s="207"/>
      <c r="L133" s="36"/>
      <c r="M133" s="208" t="s">
        <v>1</v>
      </c>
      <c r="N133" s="209" t="s">
        <v>41</v>
      </c>
      <c r="O133" s="68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0">
        <f>S133*H133</f>
        <v>0</v>
      </c>
      <c r="U133" s="211" t="s">
        <v>1</v>
      </c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2" t="s">
        <v>125</v>
      </c>
      <c r="AT133" s="212" t="s">
        <v>166</v>
      </c>
      <c r="AU133" s="212" t="s">
        <v>86</v>
      </c>
      <c r="AY133" s="14" t="s">
        <v>163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84</v>
      </c>
      <c r="BK133" s="213">
        <f>ROUND(I133*H133,2)</f>
        <v>0</v>
      </c>
      <c r="BL133" s="14" t="s">
        <v>125</v>
      </c>
      <c r="BM133" s="212" t="s">
        <v>367</v>
      </c>
    </row>
    <row r="134" spans="1:65" s="12" customFormat="1" ht="22.9" customHeight="1">
      <c r="B134" s="184"/>
      <c r="C134" s="185"/>
      <c r="D134" s="186" t="s">
        <v>75</v>
      </c>
      <c r="E134" s="198" t="s">
        <v>196</v>
      </c>
      <c r="F134" s="198" t="s">
        <v>197</v>
      </c>
      <c r="G134" s="185"/>
      <c r="H134" s="185"/>
      <c r="I134" s="188"/>
      <c r="J134" s="199">
        <f>BK134</f>
        <v>0</v>
      </c>
      <c r="K134" s="185"/>
      <c r="L134" s="190"/>
      <c r="M134" s="191"/>
      <c r="N134" s="192"/>
      <c r="O134" s="192"/>
      <c r="P134" s="193">
        <f>SUM(P135:P136)</f>
        <v>0</v>
      </c>
      <c r="Q134" s="192"/>
      <c r="R134" s="193">
        <f>SUM(R135:R136)</f>
        <v>2.366E-3</v>
      </c>
      <c r="S134" s="192"/>
      <c r="T134" s="193">
        <f>SUM(T135:T136)</f>
        <v>0</v>
      </c>
      <c r="U134" s="194"/>
      <c r="AR134" s="195" t="s">
        <v>86</v>
      </c>
      <c r="AT134" s="196" t="s">
        <v>75</v>
      </c>
      <c r="AU134" s="196" t="s">
        <v>84</v>
      </c>
      <c r="AY134" s="195" t="s">
        <v>163</v>
      </c>
      <c r="BK134" s="197">
        <f>SUM(BK135:BK136)</f>
        <v>0</v>
      </c>
    </row>
    <row r="135" spans="1:65" s="2" customFormat="1" ht="16.5" customHeight="1">
      <c r="A135" s="31"/>
      <c r="B135" s="32"/>
      <c r="C135" s="200" t="s">
        <v>207</v>
      </c>
      <c r="D135" s="200" t="s">
        <v>166</v>
      </c>
      <c r="E135" s="201" t="s">
        <v>198</v>
      </c>
      <c r="F135" s="202" t="s">
        <v>199</v>
      </c>
      <c r="G135" s="203" t="s">
        <v>200</v>
      </c>
      <c r="H135" s="204">
        <v>33.799999999999997</v>
      </c>
      <c r="I135" s="205"/>
      <c r="J135" s="206">
        <f>ROUND(I135*H135,2)</f>
        <v>0</v>
      </c>
      <c r="K135" s="207"/>
      <c r="L135" s="36"/>
      <c r="M135" s="208" t="s">
        <v>1</v>
      </c>
      <c r="N135" s="209" t="s">
        <v>41</v>
      </c>
      <c r="O135" s="68"/>
      <c r="P135" s="210">
        <f>O135*H135</f>
        <v>0</v>
      </c>
      <c r="Q135" s="210">
        <v>1.0000000000000001E-5</v>
      </c>
      <c r="R135" s="210">
        <f>Q135*H135</f>
        <v>3.3799999999999998E-4</v>
      </c>
      <c r="S135" s="210">
        <v>0</v>
      </c>
      <c r="T135" s="210">
        <f>S135*H135</f>
        <v>0</v>
      </c>
      <c r="U135" s="211" t="s">
        <v>1</v>
      </c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2" t="s">
        <v>125</v>
      </c>
      <c r="AT135" s="212" t="s">
        <v>166</v>
      </c>
      <c r="AU135" s="212" t="s">
        <v>86</v>
      </c>
      <c r="AY135" s="14" t="s">
        <v>163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84</v>
      </c>
      <c r="BK135" s="213">
        <f>ROUND(I135*H135,2)</f>
        <v>0</v>
      </c>
      <c r="BL135" s="14" t="s">
        <v>125</v>
      </c>
      <c r="BM135" s="212" t="s">
        <v>368</v>
      </c>
    </row>
    <row r="136" spans="1:65" s="2" customFormat="1" ht="16.5" customHeight="1">
      <c r="A136" s="31"/>
      <c r="B136" s="32"/>
      <c r="C136" s="214" t="s">
        <v>211</v>
      </c>
      <c r="D136" s="214" t="s">
        <v>178</v>
      </c>
      <c r="E136" s="215" t="s">
        <v>202</v>
      </c>
      <c r="F136" s="216" t="s">
        <v>203</v>
      </c>
      <c r="G136" s="217" t="s">
        <v>200</v>
      </c>
      <c r="H136" s="218">
        <v>33.799999999999997</v>
      </c>
      <c r="I136" s="219"/>
      <c r="J136" s="220">
        <f>ROUND(I136*H136,2)</f>
        <v>0</v>
      </c>
      <c r="K136" s="221"/>
      <c r="L136" s="222"/>
      <c r="M136" s="223" t="s">
        <v>1</v>
      </c>
      <c r="N136" s="224" t="s">
        <v>41</v>
      </c>
      <c r="O136" s="68"/>
      <c r="P136" s="210">
        <f>O136*H136</f>
        <v>0</v>
      </c>
      <c r="Q136" s="210">
        <v>6.0000000000000002E-5</v>
      </c>
      <c r="R136" s="210">
        <f>Q136*H136</f>
        <v>2.0279999999999999E-3</v>
      </c>
      <c r="S136" s="210">
        <v>0</v>
      </c>
      <c r="T136" s="210">
        <f>S136*H136</f>
        <v>0</v>
      </c>
      <c r="U136" s="211" t="s">
        <v>1</v>
      </c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2" t="s">
        <v>181</v>
      </c>
      <c r="AT136" s="212" t="s">
        <v>178</v>
      </c>
      <c r="AU136" s="212" t="s">
        <v>86</v>
      </c>
      <c r="AY136" s="14" t="s">
        <v>163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84</v>
      </c>
      <c r="BK136" s="213">
        <f>ROUND(I136*H136,2)</f>
        <v>0</v>
      </c>
      <c r="BL136" s="14" t="s">
        <v>125</v>
      </c>
      <c r="BM136" s="212" t="s">
        <v>369</v>
      </c>
    </row>
    <row r="137" spans="1:65" s="12" customFormat="1" ht="22.9" customHeight="1">
      <c r="B137" s="184"/>
      <c r="C137" s="185"/>
      <c r="D137" s="186" t="s">
        <v>75</v>
      </c>
      <c r="E137" s="198" t="s">
        <v>205</v>
      </c>
      <c r="F137" s="198" t="s">
        <v>206</v>
      </c>
      <c r="G137" s="185"/>
      <c r="H137" s="185"/>
      <c r="I137" s="188"/>
      <c r="J137" s="199">
        <f>BK137</f>
        <v>0</v>
      </c>
      <c r="K137" s="185"/>
      <c r="L137" s="190"/>
      <c r="M137" s="191"/>
      <c r="N137" s="192"/>
      <c r="O137" s="192"/>
      <c r="P137" s="193">
        <f>SUM(P138:P143)</f>
        <v>0</v>
      </c>
      <c r="Q137" s="192"/>
      <c r="R137" s="193">
        <f>SUM(R138:R143)</f>
        <v>1.9599999999999999E-2</v>
      </c>
      <c r="S137" s="192"/>
      <c r="T137" s="193">
        <f>SUM(T138:T143)</f>
        <v>0</v>
      </c>
      <c r="U137" s="194"/>
      <c r="AR137" s="195" t="s">
        <v>86</v>
      </c>
      <c r="AT137" s="196" t="s">
        <v>75</v>
      </c>
      <c r="AU137" s="196" t="s">
        <v>84</v>
      </c>
      <c r="AY137" s="195" t="s">
        <v>163</v>
      </c>
      <c r="BK137" s="197">
        <f>SUM(BK138:BK143)</f>
        <v>0</v>
      </c>
    </row>
    <row r="138" spans="1:65" s="2" customFormat="1" ht="24" customHeight="1">
      <c r="A138" s="31"/>
      <c r="B138" s="32"/>
      <c r="C138" s="200" t="s">
        <v>215</v>
      </c>
      <c r="D138" s="200" t="s">
        <v>166</v>
      </c>
      <c r="E138" s="201" t="s">
        <v>208</v>
      </c>
      <c r="F138" s="202" t="s">
        <v>209</v>
      </c>
      <c r="G138" s="203" t="s">
        <v>200</v>
      </c>
      <c r="H138" s="204">
        <v>33</v>
      </c>
      <c r="I138" s="205"/>
      <c r="J138" s="206">
        <f t="shared" ref="J138:J143" si="0">ROUND(I138*H138,2)</f>
        <v>0</v>
      </c>
      <c r="K138" s="207"/>
      <c r="L138" s="36"/>
      <c r="M138" s="208" t="s">
        <v>1</v>
      </c>
      <c r="N138" s="209" t="s">
        <v>41</v>
      </c>
      <c r="O138" s="68"/>
      <c r="P138" s="210">
        <f t="shared" ref="P138:P143" si="1">O138*H138</f>
        <v>0</v>
      </c>
      <c r="Q138" s="210">
        <v>0</v>
      </c>
      <c r="R138" s="210">
        <f t="shared" ref="R138:R143" si="2">Q138*H138</f>
        <v>0</v>
      </c>
      <c r="S138" s="210">
        <v>0</v>
      </c>
      <c r="T138" s="210">
        <f t="shared" ref="T138:T143" si="3">S138*H138</f>
        <v>0</v>
      </c>
      <c r="U138" s="211" t="s">
        <v>1</v>
      </c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2" t="s">
        <v>125</v>
      </c>
      <c r="AT138" s="212" t="s">
        <v>166</v>
      </c>
      <c r="AU138" s="212" t="s">
        <v>86</v>
      </c>
      <c r="AY138" s="14" t="s">
        <v>163</v>
      </c>
      <c r="BE138" s="213">
        <f t="shared" ref="BE138:BE143" si="4">IF(N138="základní",J138,0)</f>
        <v>0</v>
      </c>
      <c r="BF138" s="213">
        <f t="shared" ref="BF138:BF143" si="5">IF(N138="snížená",J138,0)</f>
        <v>0</v>
      </c>
      <c r="BG138" s="213">
        <f t="shared" ref="BG138:BG143" si="6">IF(N138="zákl. přenesená",J138,0)</f>
        <v>0</v>
      </c>
      <c r="BH138" s="213">
        <f t="shared" ref="BH138:BH143" si="7">IF(N138="sníž. přenesená",J138,0)</f>
        <v>0</v>
      </c>
      <c r="BI138" s="213">
        <f t="shared" ref="BI138:BI143" si="8">IF(N138="nulová",J138,0)</f>
        <v>0</v>
      </c>
      <c r="BJ138" s="14" t="s">
        <v>84</v>
      </c>
      <c r="BK138" s="213">
        <f t="shared" ref="BK138:BK143" si="9">ROUND(I138*H138,2)</f>
        <v>0</v>
      </c>
      <c r="BL138" s="14" t="s">
        <v>125</v>
      </c>
      <c r="BM138" s="212" t="s">
        <v>370</v>
      </c>
    </row>
    <row r="139" spans="1:65" s="2" customFormat="1" ht="24" customHeight="1">
      <c r="A139" s="31"/>
      <c r="B139" s="32"/>
      <c r="C139" s="214" t="s">
        <v>108</v>
      </c>
      <c r="D139" s="214" t="s">
        <v>178</v>
      </c>
      <c r="E139" s="215" t="s">
        <v>212</v>
      </c>
      <c r="F139" s="216" t="s">
        <v>213</v>
      </c>
      <c r="G139" s="217" t="s">
        <v>200</v>
      </c>
      <c r="H139" s="218">
        <v>33</v>
      </c>
      <c r="I139" s="219"/>
      <c r="J139" s="220">
        <f t="shared" si="0"/>
        <v>0</v>
      </c>
      <c r="K139" s="221"/>
      <c r="L139" s="222"/>
      <c r="M139" s="223" t="s">
        <v>1</v>
      </c>
      <c r="N139" s="224" t="s">
        <v>41</v>
      </c>
      <c r="O139" s="68"/>
      <c r="P139" s="210">
        <f t="shared" si="1"/>
        <v>0</v>
      </c>
      <c r="Q139" s="210">
        <v>0</v>
      </c>
      <c r="R139" s="210">
        <f t="shared" si="2"/>
        <v>0</v>
      </c>
      <c r="S139" s="210">
        <v>0</v>
      </c>
      <c r="T139" s="210">
        <f t="shared" si="3"/>
        <v>0</v>
      </c>
      <c r="U139" s="211" t="s">
        <v>1</v>
      </c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2" t="s">
        <v>181</v>
      </c>
      <c r="AT139" s="212" t="s">
        <v>178</v>
      </c>
      <c r="AU139" s="212" t="s">
        <v>86</v>
      </c>
      <c r="AY139" s="14" t="s">
        <v>163</v>
      </c>
      <c r="BE139" s="213">
        <f t="shared" si="4"/>
        <v>0</v>
      </c>
      <c r="BF139" s="213">
        <f t="shared" si="5"/>
        <v>0</v>
      </c>
      <c r="BG139" s="213">
        <f t="shared" si="6"/>
        <v>0</v>
      </c>
      <c r="BH139" s="213">
        <f t="shared" si="7"/>
        <v>0</v>
      </c>
      <c r="BI139" s="213">
        <f t="shared" si="8"/>
        <v>0</v>
      </c>
      <c r="BJ139" s="14" t="s">
        <v>84</v>
      </c>
      <c r="BK139" s="213">
        <f t="shared" si="9"/>
        <v>0</v>
      </c>
      <c r="BL139" s="14" t="s">
        <v>125</v>
      </c>
      <c r="BM139" s="212" t="s">
        <v>371</v>
      </c>
    </row>
    <row r="140" spans="1:65" s="2" customFormat="1" ht="16.5" customHeight="1">
      <c r="A140" s="31"/>
      <c r="B140" s="32"/>
      <c r="C140" s="200" t="s">
        <v>111</v>
      </c>
      <c r="D140" s="200" t="s">
        <v>166</v>
      </c>
      <c r="E140" s="201" t="s">
        <v>216</v>
      </c>
      <c r="F140" s="202" t="s">
        <v>217</v>
      </c>
      <c r="G140" s="203" t="s">
        <v>175</v>
      </c>
      <c r="H140" s="204">
        <v>33</v>
      </c>
      <c r="I140" s="205"/>
      <c r="J140" s="206">
        <f t="shared" si="0"/>
        <v>0</v>
      </c>
      <c r="K140" s="207"/>
      <c r="L140" s="36"/>
      <c r="M140" s="208" t="s">
        <v>1</v>
      </c>
      <c r="N140" s="209" t="s">
        <v>41</v>
      </c>
      <c r="O140" s="68"/>
      <c r="P140" s="210">
        <f t="shared" si="1"/>
        <v>0</v>
      </c>
      <c r="Q140" s="210">
        <v>0</v>
      </c>
      <c r="R140" s="210">
        <f t="shared" si="2"/>
        <v>0</v>
      </c>
      <c r="S140" s="210">
        <v>0</v>
      </c>
      <c r="T140" s="210">
        <f t="shared" si="3"/>
        <v>0</v>
      </c>
      <c r="U140" s="211" t="s">
        <v>1</v>
      </c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2" t="s">
        <v>125</v>
      </c>
      <c r="AT140" s="212" t="s">
        <v>166</v>
      </c>
      <c r="AU140" s="212" t="s">
        <v>86</v>
      </c>
      <c r="AY140" s="14" t="s">
        <v>163</v>
      </c>
      <c r="BE140" s="213">
        <f t="shared" si="4"/>
        <v>0</v>
      </c>
      <c r="BF140" s="213">
        <f t="shared" si="5"/>
        <v>0</v>
      </c>
      <c r="BG140" s="213">
        <f t="shared" si="6"/>
        <v>0</v>
      </c>
      <c r="BH140" s="213">
        <f t="shared" si="7"/>
        <v>0</v>
      </c>
      <c r="BI140" s="213">
        <f t="shared" si="8"/>
        <v>0</v>
      </c>
      <c r="BJ140" s="14" t="s">
        <v>84</v>
      </c>
      <c r="BK140" s="213">
        <f t="shared" si="9"/>
        <v>0</v>
      </c>
      <c r="BL140" s="14" t="s">
        <v>125</v>
      </c>
      <c r="BM140" s="212" t="s">
        <v>372</v>
      </c>
    </row>
    <row r="141" spans="1:65" s="2" customFormat="1" ht="16.5" customHeight="1">
      <c r="A141" s="31"/>
      <c r="B141" s="32"/>
      <c r="C141" s="214" t="s">
        <v>114</v>
      </c>
      <c r="D141" s="214" t="s">
        <v>178</v>
      </c>
      <c r="E141" s="215" t="s">
        <v>219</v>
      </c>
      <c r="F141" s="216" t="s">
        <v>220</v>
      </c>
      <c r="G141" s="217" t="s">
        <v>175</v>
      </c>
      <c r="H141" s="218">
        <v>33</v>
      </c>
      <c r="I141" s="219"/>
      <c r="J141" s="220">
        <f t="shared" si="0"/>
        <v>0</v>
      </c>
      <c r="K141" s="221"/>
      <c r="L141" s="222"/>
      <c r="M141" s="223" t="s">
        <v>1</v>
      </c>
      <c r="N141" s="224" t="s">
        <v>41</v>
      </c>
      <c r="O141" s="68"/>
      <c r="P141" s="210">
        <f t="shared" si="1"/>
        <v>0</v>
      </c>
      <c r="Q141" s="210">
        <v>0</v>
      </c>
      <c r="R141" s="210">
        <f t="shared" si="2"/>
        <v>0</v>
      </c>
      <c r="S141" s="210">
        <v>0</v>
      </c>
      <c r="T141" s="210">
        <f t="shared" si="3"/>
        <v>0</v>
      </c>
      <c r="U141" s="211" t="s">
        <v>1</v>
      </c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2" t="s">
        <v>181</v>
      </c>
      <c r="AT141" s="212" t="s">
        <v>178</v>
      </c>
      <c r="AU141" s="212" t="s">
        <v>86</v>
      </c>
      <c r="AY141" s="14" t="s">
        <v>163</v>
      </c>
      <c r="BE141" s="213">
        <f t="shared" si="4"/>
        <v>0</v>
      </c>
      <c r="BF141" s="213">
        <f t="shared" si="5"/>
        <v>0</v>
      </c>
      <c r="BG141" s="213">
        <f t="shared" si="6"/>
        <v>0</v>
      </c>
      <c r="BH141" s="213">
        <f t="shared" si="7"/>
        <v>0</v>
      </c>
      <c r="BI141" s="213">
        <f t="shared" si="8"/>
        <v>0</v>
      </c>
      <c r="BJ141" s="14" t="s">
        <v>84</v>
      </c>
      <c r="BK141" s="213">
        <f t="shared" si="9"/>
        <v>0</v>
      </c>
      <c r="BL141" s="14" t="s">
        <v>125</v>
      </c>
      <c r="BM141" s="212" t="s">
        <v>373</v>
      </c>
    </row>
    <row r="142" spans="1:65" s="2" customFormat="1" ht="24" customHeight="1">
      <c r="A142" s="31"/>
      <c r="B142" s="32"/>
      <c r="C142" s="200" t="s">
        <v>117</v>
      </c>
      <c r="D142" s="200" t="s">
        <v>166</v>
      </c>
      <c r="E142" s="201" t="s">
        <v>222</v>
      </c>
      <c r="F142" s="202" t="s">
        <v>223</v>
      </c>
      <c r="G142" s="203" t="s">
        <v>175</v>
      </c>
      <c r="H142" s="204">
        <v>40</v>
      </c>
      <c r="I142" s="205"/>
      <c r="J142" s="206">
        <f t="shared" si="0"/>
        <v>0</v>
      </c>
      <c r="K142" s="207"/>
      <c r="L142" s="36"/>
      <c r="M142" s="208" t="s">
        <v>1</v>
      </c>
      <c r="N142" s="209" t="s">
        <v>41</v>
      </c>
      <c r="O142" s="68"/>
      <c r="P142" s="210">
        <f t="shared" si="1"/>
        <v>0</v>
      </c>
      <c r="Q142" s="210">
        <v>2.0000000000000001E-4</v>
      </c>
      <c r="R142" s="210">
        <f t="shared" si="2"/>
        <v>8.0000000000000002E-3</v>
      </c>
      <c r="S142" s="210">
        <v>0</v>
      </c>
      <c r="T142" s="210">
        <f t="shared" si="3"/>
        <v>0</v>
      </c>
      <c r="U142" s="211" t="s">
        <v>1</v>
      </c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2" t="s">
        <v>125</v>
      </c>
      <c r="AT142" s="212" t="s">
        <v>166</v>
      </c>
      <c r="AU142" s="212" t="s">
        <v>86</v>
      </c>
      <c r="AY142" s="14" t="s">
        <v>163</v>
      </c>
      <c r="BE142" s="213">
        <f t="shared" si="4"/>
        <v>0</v>
      </c>
      <c r="BF142" s="213">
        <f t="shared" si="5"/>
        <v>0</v>
      </c>
      <c r="BG142" s="213">
        <f t="shared" si="6"/>
        <v>0</v>
      </c>
      <c r="BH142" s="213">
        <f t="shared" si="7"/>
        <v>0</v>
      </c>
      <c r="BI142" s="213">
        <f t="shared" si="8"/>
        <v>0</v>
      </c>
      <c r="BJ142" s="14" t="s">
        <v>84</v>
      </c>
      <c r="BK142" s="213">
        <f t="shared" si="9"/>
        <v>0</v>
      </c>
      <c r="BL142" s="14" t="s">
        <v>125</v>
      </c>
      <c r="BM142" s="212" t="s">
        <v>374</v>
      </c>
    </row>
    <row r="143" spans="1:65" s="2" customFormat="1" ht="24" customHeight="1">
      <c r="A143" s="31"/>
      <c r="B143" s="32"/>
      <c r="C143" s="200" t="s">
        <v>120</v>
      </c>
      <c r="D143" s="200" t="s">
        <v>166</v>
      </c>
      <c r="E143" s="201" t="s">
        <v>225</v>
      </c>
      <c r="F143" s="202" t="s">
        <v>226</v>
      </c>
      <c r="G143" s="203" t="s">
        <v>175</v>
      </c>
      <c r="H143" s="204">
        <v>40</v>
      </c>
      <c r="I143" s="205"/>
      <c r="J143" s="206">
        <f t="shared" si="0"/>
        <v>0</v>
      </c>
      <c r="K143" s="207"/>
      <c r="L143" s="36"/>
      <c r="M143" s="208" t="s">
        <v>1</v>
      </c>
      <c r="N143" s="209" t="s">
        <v>41</v>
      </c>
      <c r="O143" s="68"/>
      <c r="P143" s="210">
        <f t="shared" si="1"/>
        <v>0</v>
      </c>
      <c r="Q143" s="210">
        <v>2.9E-4</v>
      </c>
      <c r="R143" s="210">
        <f t="shared" si="2"/>
        <v>1.1599999999999999E-2</v>
      </c>
      <c r="S143" s="210">
        <v>0</v>
      </c>
      <c r="T143" s="210">
        <f t="shared" si="3"/>
        <v>0</v>
      </c>
      <c r="U143" s="211" t="s">
        <v>1</v>
      </c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2" t="s">
        <v>125</v>
      </c>
      <c r="AT143" s="212" t="s">
        <v>166</v>
      </c>
      <c r="AU143" s="212" t="s">
        <v>86</v>
      </c>
      <c r="AY143" s="14" t="s">
        <v>163</v>
      </c>
      <c r="BE143" s="213">
        <f t="shared" si="4"/>
        <v>0</v>
      </c>
      <c r="BF143" s="213">
        <f t="shared" si="5"/>
        <v>0</v>
      </c>
      <c r="BG143" s="213">
        <f t="shared" si="6"/>
        <v>0</v>
      </c>
      <c r="BH143" s="213">
        <f t="shared" si="7"/>
        <v>0</v>
      </c>
      <c r="BI143" s="213">
        <f t="shared" si="8"/>
        <v>0</v>
      </c>
      <c r="BJ143" s="14" t="s">
        <v>84</v>
      </c>
      <c r="BK143" s="213">
        <f t="shared" si="9"/>
        <v>0</v>
      </c>
      <c r="BL143" s="14" t="s">
        <v>125</v>
      </c>
      <c r="BM143" s="212" t="s">
        <v>375</v>
      </c>
    </row>
    <row r="144" spans="1:65" s="12" customFormat="1" ht="25.9" customHeight="1">
      <c r="B144" s="184"/>
      <c r="C144" s="185"/>
      <c r="D144" s="186" t="s">
        <v>75</v>
      </c>
      <c r="E144" s="187" t="s">
        <v>228</v>
      </c>
      <c r="F144" s="187" t="s">
        <v>229</v>
      </c>
      <c r="G144" s="185"/>
      <c r="H144" s="185"/>
      <c r="I144" s="188"/>
      <c r="J144" s="189">
        <f>BK144</f>
        <v>0</v>
      </c>
      <c r="K144" s="185"/>
      <c r="L144" s="190"/>
      <c r="M144" s="191"/>
      <c r="N144" s="192"/>
      <c r="O144" s="192"/>
      <c r="P144" s="193">
        <f>P145+P147</f>
        <v>0</v>
      </c>
      <c r="Q144" s="192"/>
      <c r="R144" s="193">
        <f>R145+R147</f>
        <v>0</v>
      </c>
      <c r="S144" s="192"/>
      <c r="T144" s="193">
        <f>T145+T147</f>
        <v>0</v>
      </c>
      <c r="U144" s="194"/>
      <c r="AR144" s="195" t="s">
        <v>192</v>
      </c>
      <c r="AT144" s="196" t="s">
        <v>75</v>
      </c>
      <c r="AU144" s="196" t="s">
        <v>76</v>
      </c>
      <c r="AY144" s="195" t="s">
        <v>163</v>
      </c>
      <c r="BK144" s="197">
        <f>BK145+BK147</f>
        <v>0</v>
      </c>
    </row>
    <row r="145" spans="1:65" s="12" customFormat="1" ht="22.9" customHeight="1">
      <c r="B145" s="184"/>
      <c r="C145" s="185"/>
      <c r="D145" s="186" t="s">
        <v>75</v>
      </c>
      <c r="E145" s="198" t="s">
        <v>230</v>
      </c>
      <c r="F145" s="198" t="s">
        <v>231</v>
      </c>
      <c r="G145" s="185"/>
      <c r="H145" s="185"/>
      <c r="I145" s="188"/>
      <c r="J145" s="199">
        <f>BK145</f>
        <v>0</v>
      </c>
      <c r="K145" s="185"/>
      <c r="L145" s="190"/>
      <c r="M145" s="191"/>
      <c r="N145" s="192"/>
      <c r="O145" s="192"/>
      <c r="P145" s="193">
        <f>P146</f>
        <v>0</v>
      </c>
      <c r="Q145" s="192"/>
      <c r="R145" s="193">
        <f>R146</f>
        <v>0</v>
      </c>
      <c r="S145" s="192"/>
      <c r="T145" s="193">
        <f>T146</f>
        <v>0</v>
      </c>
      <c r="U145" s="194"/>
      <c r="AR145" s="195" t="s">
        <v>192</v>
      </c>
      <c r="AT145" s="196" t="s">
        <v>75</v>
      </c>
      <c r="AU145" s="196" t="s">
        <v>84</v>
      </c>
      <c r="AY145" s="195" t="s">
        <v>163</v>
      </c>
      <c r="BK145" s="197">
        <f>BK146</f>
        <v>0</v>
      </c>
    </row>
    <row r="146" spans="1:65" s="2" customFormat="1" ht="16.5" customHeight="1">
      <c r="A146" s="31"/>
      <c r="B146" s="32"/>
      <c r="C146" s="200" t="s">
        <v>8</v>
      </c>
      <c r="D146" s="200" t="s">
        <v>166</v>
      </c>
      <c r="E146" s="201" t="s">
        <v>232</v>
      </c>
      <c r="F146" s="202" t="s">
        <v>231</v>
      </c>
      <c r="G146" s="203" t="s">
        <v>233</v>
      </c>
      <c r="H146" s="225"/>
      <c r="I146" s="205"/>
      <c r="J146" s="206">
        <f>ROUND(I146*H146,2)</f>
        <v>0</v>
      </c>
      <c r="K146" s="207"/>
      <c r="L146" s="36"/>
      <c r="M146" s="208" t="s">
        <v>1</v>
      </c>
      <c r="N146" s="209" t="s">
        <v>41</v>
      </c>
      <c r="O146" s="68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0">
        <f>S146*H146</f>
        <v>0</v>
      </c>
      <c r="U146" s="211" t="s">
        <v>1</v>
      </c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2" t="s">
        <v>234</v>
      </c>
      <c r="AT146" s="212" t="s">
        <v>166</v>
      </c>
      <c r="AU146" s="212" t="s">
        <v>86</v>
      </c>
      <c r="AY146" s="14" t="s">
        <v>163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84</v>
      </c>
      <c r="BK146" s="213">
        <f>ROUND(I146*H146,2)</f>
        <v>0</v>
      </c>
      <c r="BL146" s="14" t="s">
        <v>234</v>
      </c>
      <c r="BM146" s="212" t="s">
        <v>376</v>
      </c>
    </row>
    <row r="147" spans="1:65" s="12" customFormat="1" ht="22.9" customHeight="1">
      <c r="B147" s="184"/>
      <c r="C147" s="185"/>
      <c r="D147" s="186" t="s">
        <v>75</v>
      </c>
      <c r="E147" s="198" t="s">
        <v>236</v>
      </c>
      <c r="F147" s="198" t="s">
        <v>237</v>
      </c>
      <c r="G147" s="185"/>
      <c r="H147" s="185"/>
      <c r="I147" s="188"/>
      <c r="J147" s="199">
        <f>BK147</f>
        <v>0</v>
      </c>
      <c r="K147" s="185"/>
      <c r="L147" s="190"/>
      <c r="M147" s="191"/>
      <c r="N147" s="192"/>
      <c r="O147" s="192"/>
      <c r="P147" s="193">
        <f>P148</f>
        <v>0</v>
      </c>
      <c r="Q147" s="192"/>
      <c r="R147" s="193">
        <f>R148</f>
        <v>0</v>
      </c>
      <c r="S147" s="192"/>
      <c r="T147" s="193">
        <f>T148</f>
        <v>0</v>
      </c>
      <c r="U147" s="194"/>
      <c r="AR147" s="195" t="s">
        <v>192</v>
      </c>
      <c r="AT147" s="196" t="s">
        <v>75</v>
      </c>
      <c r="AU147" s="196" t="s">
        <v>84</v>
      </c>
      <c r="AY147" s="195" t="s">
        <v>163</v>
      </c>
      <c r="BK147" s="197">
        <f>BK148</f>
        <v>0</v>
      </c>
    </row>
    <row r="148" spans="1:65" s="2" customFormat="1" ht="16.5" customHeight="1">
      <c r="A148" s="31"/>
      <c r="B148" s="32"/>
      <c r="C148" s="200" t="s">
        <v>125</v>
      </c>
      <c r="D148" s="200" t="s">
        <v>166</v>
      </c>
      <c r="E148" s="201" t="s">
        <v>238</v>
      </c>
      <c r="F148" s="202" t="s">
        <v>239</v>
      </c>
      <c r="G148" s="203" t="s">
        <v>233</v>
      </c>
      <c r="H148" s="225"/>
      <c r="I148" s="205"/>
      <c r="J148" s="206">
        <f>ROUND(I148*H148,2)</f>
        <v>0</v>
      </c>
      <c r="K148" s="207"/>
      <c r="L148" s="36"/>
      <c r="M148" s="226" t="s">
        <v>1</v>
      </c>
      <c r="N148" s="227" t="s">
        <v>41</v>
      </c>
      <c r="O148" s="228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29">
        <f>S148*H148</f>
        <v>0</v>
      </c>
      <c r="U148" s="230" t="s">
        <v>1</v>
      </c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2" t="s">
        <v>234</v>
      </c>
      <c r="AT148" s="212" t="s">
        <v>166</v>
      </c>
      <c r="AU148" s="212" t="s">
        <v>86</v>
      </c>
      <c r="AY148" s="14" t="s">
        <v>163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4" t="s">
        <v>84</v>
      </c>
      <c r="BK148" s="213">
        <f>ROUND(I148*H148,2)</f>
        <v>0</v>
      </c>
      <c r="BL148" s="14" t="s">
        <v>234</v>
      </c>
      <c r="BM148" s="212" t="s">
        <v>377</v>
      </c>
    </row>
    <row r="149" spans="1:65" s="2" customFormat="1" ht="6.95" customHeight="1">
      <c r="A149" s="31"/>
      <c r="B149" s="51"/>
      <c r="C149" s="52"/>
      <c r="D149" s="52"/>
      <c r="E149" s="52"/>
      <c r="F149" s="52"/>
      <c r="G149" s="52"/>
      <c r="H149" s="52"/>
      <c r="I149" s="149"/>
      <c r="J149" s="52"/>
      <c r="K149" s="52"/>
      <c r="L149" s="36"/>
      <c r="M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</sheetData>
  <sheetProtection algorithmName="SHA-512" hashValue="9LsSPK6ip9J8K1uwoxl1IYZjCgByllPjYSjwue/Z1OHGOYOJDOHd7LE9MoYpHWDFrUJ8LYJuWXAsnyEJ7Wuzng==" saltValue="7HP9p2lRZ1BhUYnv5ooO03wacOUuVP8MJVkgy4n/ZtU5JeUpwb//PnfYiLJZDZ17H8yEWzbMk+YEXyu/21yFqw==" spinCount="100000" sheet="1" objects="1" scenarios="1" formatColumns="0" formatRows="0" autoFilter="0"/>
  <autoFilter ref="C123:K148" xr:uid="{00000000-0009-0000-0000-000008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34</vt:i4>
      </vt:variant>
    </vt:vector>
  </HeadingPairs>
  <TitlesOfParts>
    <vt:vector size="51" baseType="lpstr">
      <vt:lpstr>Rekapitulace stavby</vt:lpstr>
      <vt:lpstr>01 - Místnost č. 320</vt:lpstr>
      <vt:lpstr>02 - Místnost č. 308</vt:lpstr>
      <vt:lpstr>03 - Místnost č. 408</vt:lpstr>
      <vt:lpstr>05 - Místnost č. 405</vt:lpstr>
      <vt:lpstr>06 - Místnost č. 407</vt:lpstr>
      <vt:lpstr>07 - Místnost č. 406</vt:lpstr>
      <vt:lpstr>08 - Místnost č. 307</vt:lpstr>
      <vt:lpstr>09 - Místnost č. 331</vt:lpstr>
      <vt:lpstr>10 - Místnost č. 425</vt:lpstr>
      <vt:lpstr>11 - Místnost č. 110</vt:lpstr>
      <vt:lpstr>12 - Místnost č. 211</vt:lpstr>
      <vt:lpstr>13 - Místnost č. 213</vt:lpstr>
      <vt:lpstr>14 - Místnost č. 411</vt:lpstr>
      <vt:lpstr>15 - Místnost č. 418</vt:lpstr>
      <vt:lpstr>16 - Místnost č. 565</vt:lpstr>
      <vt:lpstr>17 - Místnost č. 566</vt:lpstr>
      <vt:lpstr>'01 - Místnost č. 320'!Názvy_tisku</vt:lpstr>
      <vt:lpstr>'02 - Místnost č. 308'!Názvy_tisku</vt:lpstr>
      <vt:lpstr>'03 - Místnost č. 408'!Názvy_tisku</vt:lpstr>
      <vt:lpstr>'05 - Místnost č. 405'!Názvy_tisku</vt:lpstr>
      <vt:lpstr>'06 - Místnost č. 407'!Názvy_tisku</vt:lpstr>
      <vt:lpstr>'07 - Místnost č. 406'!Názvy_tisku</vt:lpstr>
      <vt:lpstr>'08 - Místnost č. 307'!Názvy_tisku</vt:lpstr>
      <vt:lpstr>'09 - Místnost č. 331'!Názvy_tisku</vt:lpstr>
      <vt:lpstr>'10 - Místnost č. 425'!Názvy_tisku</vt:lpstr>
      <vt:lpstr>'11 - Místnost č. 110'!Názvy_tisku</vt:lpstr>
      <vt:lpstr>'12 - Místnost č. 211'!Názvy_tisku</vt:lpstr>
      <vt:lpstr>'13 - Místnost č. 213'!Názvy_tisku</vt:lpstr>
      <vt:lpstr>'14 - Místnost č. 411'!Názvy_tisku</vt:lpstr>
      <vt:lpstr>'15 - Místnost č. 418'!Názvy_tisku</vt:lpstr>
      <vt:lpstr>'16 - Místnost č. 565'!Názvy_tisku</vt:lpstr>
      <vt:lpstr>'17 - Místnost č. 566'!Názvy_tisku</vt:lpstr>
      <vt:lpstr>'Rekapitulace stavby'!Názvy_tisku</vt:lpstr>
      <vt:lpstr>'01 - Místnost č. 320'!Oblast_tisku</vt:lpstr>
      <vt:lpstr>'02 - Místnost č. 308'!Oblast_tisku</vt:lpstr>
      <vt:lpstr>'03 - Místnost č. 408'!Oblast_tisku</vt:lpstr>
      <vt:lpstr>'05 - Místnost č. 405'!Oblast_tisku</vt:lpstr>
      <vt:lpstr>'06 - Místnost č. 407'!Oblast_tisku</vt:lpstr>
      <vt:lpstr>'07 - Místnost č. 406'!Oblast_tisku</vt:lpstr>
      <vt:lpstr>'08 - Místnost č. 307'!Oblast_tisku</vt:lpstr>
      <vt:lpstr>'09 - Místnost č. 331'!Oblast_tisku</vt:lpstr>
      <vt:lpstr>'10 - Místnost č. 425'!Oblast_tisku</vt:lpstr>
      <vt:lpstr>'11 - Místnost č. 110'!Oblast_tisku</vt:lpstr>
      <vt:lpstr>'12 - Místnost č. 211'!Oblast_tisku</vt:lpstr>
      <vt:lpstr>'13 - Místnost č. 213'!Oblast_tisku</vt:lpstr>
      <vt:lpstr>'14 - Místnost č. 411'!Oblast_tisku</vt:lpstr>
      <vt:lpstr>'15 - Místnost č. 418'!Oblast_tisku</vt:lpstr>
      <vt:lpstr>'16 - Místnost č. 565'!Oblast_tisku</vt:lpstr>
      <vt:lpstr>'17 - Místnost č. 566'!Oblast_tisku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Hummel-2\Uživatel</dc:creator>
  <cp:lastModifiedBy>Pavel Endrle</cp:lastModifiedBy>
  <dcterms:created xsi:type="dcterms:W3CDTF">2025-04-07T09:34:30Z</dcterms:created>
  <dcterms:modified xsi:type="dcterms:W3CDTF">2025-08-12T08:03:50Z</dcterms:modified>
</cp:coreProperties>
</file>